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820" windowHeight="6780" tabRatio="812" activeTab="0"/>
  </bookViews>
  <sheets>
    <sheet name="OKRESY-LETÁKY" sheetId="1" r:id="rId1"/>
    <sheet name="GRAFY" sheetId="2" r:id="rId2"/>
  </sheets>
  <definedNames>
    <definedName name="_xlnm.Print_Area" localSheetId="0">'OKRESY-LETÁKY'!$A$68:$L$103</definedName>
  </definedNames>
  <calcPr fullCalcOnLoad="1"/>
</workbook>
</file>

<file path=xl/sharedStrings.xml><?xml version="1.0" encoding="utf-8"?>
<sst xmlns="http://schemas.openxmlformats.org/spreadsheetml/2006/main" count="144" uniqueCount="126">
  <si>
    <t>BRNO</t>
  </si>
  <si>
    <t>PRAHA 10</t>
  </si>
  <si>
    <t>JINDŘICHŮV HRADEC</t>
  </si>
  <si>
    <t>RYCHNOV NAD KNĚŽNOU</t>
  </si>
  <si>
    <t>JIHLAVA</t>
  </si>
  <si>
    <t>PRACHATICE</t>
  </si>
  <si>
    <t>DĚČÍN</t>
  </si>
  <si>
    <t>CHOMUTOV</t>
  </si>
  <si>
    <t>FRÝDEK - MÍSTEK</t>
  </si>
  <si>
    <t>BENEŠOV</t>
  </si>
  <si>
    <t>A</t>
  </si>
  <si>
    <t>JABLONEC NAD NISOU</t>
  </si>
  <si>
    <t>PÍSEK</t>
  </si>
  <si>
    <t>MOST</t>
  </si>
  <si>
    <t>KUTNÁ HORA</t>
  </si>
  <si>
    <t>NEGATIVNÍ REAKCE</t>
  </si>
  <si>
    <t>AGRESIVNÍ REAKCE</t>
  </si>
  <si>
    <t>KONTROLA</t>
  </si>
  <si>
    <t>VYHODNOCENO :</t>
  </si>
  <si>
    <t>=</t>
  </si>
  <si>
    <t>PŘÍBRAM</t>
  </si>
  <si>
    <t>ŽĎÁR NAD SÁZAVOU</t>
  </si>
  <si>
    <t>OSTRAVA</t>
  </si>
  <si>
    <t>OPAVA</t>
  </si>
  <si>
    <t>SVITAVY</t>
  </si>
  <si>
    <t>ZLÍN</t>
  </si>
  <si>
    <t>VSETÍN</t>
  </si>
  <si>
    <t>PLZEŇ</t>
  </si>
  <si>
    <t>TŘEBÍČ</t>
  </si>
  <si>
    <t>LITOMĚŘICE</t>
  </si>
  <si>
    <t>ČESKÁ LÍPA</t>
  </si>
  <si>
    <t>PRAHA 6, 7</t>
  </si>
  <si>
    <t>BLANSKO</t>
  </si>
  <si>
    <t>PRAHA 1, 2</t>
  </si>
  <si>
    <t>ČESKÉ ZEMĚ CELKEM:</t>
  </si>
  <si>
    <t>MLADÁ BOLESLAV</t>
  </si>
  <si>
    <t>HAVLÍČKŮV BROD</t>
  </si>
  <si>
    <t>PŘEROV</t>
  </si>
  <si>
    <t>BRUNTÁL</t>
  </si>
  <si>
    <t>NYMBURK</t>
  </si>
  <si>
    <t>NÁCHOD</t>
  </si>
  <si>
    <t>PROSTĚJOV</t>
  </si>
  <si>
    <t>KLATOVY</t>
  </si>
  <si>
    <t>KLADNO</t>
  </si>
  <si>
    <t>JIČÍN</t>
  </si>
  <si>
    <t>STRAKONICE</t>
  </si>
  <si>
    <t>KARLOVY VARY</t>
  </si>
  <si>
    <t>TÁBOR</t>
  </si>
  <si>
    <t>PRAHA 9</t>
  </si>
  <si>
    <t>KROMĚŘÍŽ</t>
  </si>
  <si>
    <t>RAKOVNÍK</t>
  </si>
  <si>
    <t>VYTIŠTĚNO</t>
  </si>
  <si>
    <t>B</t>
  </si>
  <si>
    <t>C</t>
  </si>
  <si>
    <t>D</t>
  </si>
  <si>
    <t>E</t>
  </si>
  <si>
    <t>POŘ.</t>
  </si>
  <si>
    <t>NADŠENÍ A SE ZÁJMEM PŘEČETLI</t>
  </si>
  <si>
    <t xml:space="preserve">     REAKCE LIDÍ  % </t>
  </si>
  <si>
    <t xml:space="preserve">                REAKCE LIDÍ              </t>
  </si>
  <si>
    <t>KOLÍN</t>
  </si>
  <si>
    <t>MĚLNÍK</t>
  </si>
  <si>
    <t>OLOMOUC</t>
  </si>
  <si>
    <t>PARDUBICE</t>
  </si>
  <si>
    <t>8.-9.2.1999</t>
  </si>
  <si>
    <t>Z TOHO:</t>
  </si>
  <si>
    <t>PRAHA:</t>
  </si>
  <si>
    <t>ÚSTÍ NAD LABEM</t>
  </si>
  <si>
    <t>ROKYCANY</t>
  </si>
  <si>
    <t>TEPLICE</t>
  </si>
  <si>
    <t>PRAHA 8</t>
  </si>
  <si>
    <t>VYŠKOV</t>
  </si>
  <si>
    <t>BEROUN</t>
  </si>
  <si>
    <t>+</t>
  </si>
  <si>
    <t>-</t>
  </si>
  <si>
    <t>POZITIVNÍ REAKCE</t>
  </si>
  <si>
    <t>NEUTRÁLNÍ REAKCE</t>
  </si>
  <si>
    <t>ČESKÉ BUDĚJOVICE</t>
  </si>
  <si>
    <t>LOUNY</t>
  </si>
  <si>
    <t>ÚSTÍ NAD ORLICÍ</t>
  </si>
  <si>
    <t>TACHOV</t>
  </si>
  <si>
    <t>PRAHA 3</t>
  </si>
  <si>
    <t>HODONÍN</t>
  </si>
  <si>
    <t>SOKOLOV</t>
  </si>
  <si>
    <t>PRAHA 5</t>
  </si>
  <si>
    <t>TRUTNOV</t>
  </si>
  <si>
    <t>UHERSKÉ HRADIŠTĚ</t>
  </si>
  <si>
    <t>BŘECLAV</t>
  </si>
  <si>
    <t>PRAHA 4</t>
  </si>
  <si>
    <t>PLZEŇ - JIH</t>
  </si>
  <si>
    <t>KARVINÁ</t>
  </si>
  <si>
    <t>SEMILY</t>
  </si>
  <si>
    <t>OBESLÁNO:</t>
  </si>
  <si>
    <t xml:space="preserve">           ZBÝVÁ OBESLAT:</t>
  </si>
  <si>
    <t>CHRUDIM</t>
  </si>
  <si>
    <t>CELKEM</t>
  </si>
  <si>
    <t>CHEB</t>
  </si>
  <si>
    <t>MORAVA:</t>
  </si>
  <si>
    <t>ČECHY:</t>
  </si>
  <si>
    <t>HRADEC KRÁLOVÉ</t>
  </si>
  <si>
    <t>ČESKÝ KRUMLOV</t>
  </si>
  <si>
    <t>ZNOJMO</t>
  </si>
  <si>
    <t>LIBEREC</t>
  </si>
  <si>
    <t>OKRES</t>
  </si>
  <si>
    <t>OBESLÁNO</t>
  </si>
  <si>
    <t>ŠUMPERK, JESENÍK</t>
  </si>
  <si>
    <t>DOMÁCNOSTÍ</t>
  </si>
  <si>
    <t>PLZEŇ-SEVER</t>
  </si>
  <si>
    <t>BRNO - VENKOV</t>
  </si>
  <si>
    <t>PRAHA - ZÁPAD</t>
  </si>
  <si>
    <t>PELHŔIMOV</t>
  </si>
  <si>
    <t>PRAHA - VÝCHOD</t>
  </si>
  <si>
    <t>DOMAŽLICE</t>
  </si>
  <si>
    <t>NOVÝ JIČÍN</t>
  </si>
  <si>
    <t>BARVA POZADÍ POŘADÍ</t>
  </si>
  <si>
    <t>ČECHY</t>
  </si>
  <si>
    <t>MORAVA</t>
  </si>
  <si>
    <t>PRAHA</t>
  </si>
  <si>
    <t>3  SKUPINY REAKCÍ :</t>
  </si>
  <si>
    <t>5  SKUPIN REAKCÍ :</t>
  </si>
  <si>
    <t>REAKCE LIDÍ%</t>
  </si>
  <si>
    <r>
      <t xml:space="preserve">BYLO ROZNESENO </t>
    </r>
    <r>
      <rPr>
        <b/>
        <sz val="10"/>
        <color indexed="12"/>
        <rFont val="Formata"/>
        <family val="2"/>
      </rPr>
      <t>80 %</t>
    </r>
    <r>
      <rPr>
        <sz val="10"/>
        <color indexed="12"/>
        <rFont val="Formata"/>
        <family val="2"/>
      </rPr>
      <t xml:space="preserve"> LETÁKŮ (20 % NEBYLO - ŠPATNOU PRACÍ ČESKÉ POŠTY A PŮSOBENÍM SIL TEMNA).</t>
    </r>
  </si>
  <si>
    <t>ZPRACOVAL: IVO A. BENDA</t>
  </si>
  <si>
    <t xml:space="preserve">       OKRESY - LETÁKY                                            </t>
  </si>
  <si>
    <t xml:space="preserve">TROUBKY (PO OČISTĚ): </t>
  </si>
  <si>
    <t xml:space="preserve">  LETÁKOVÁ  AKCE V ČESKÝCH ZEMÍCH O VESMÍRNÝCH LIDECH  1999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</si>
</sst>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s&quot;_-;\-* #,##0\ &quot;Kčs&quot;_-;_-* &quot;-&quot;\ &quot;Kčs&quot;_-;_-@_-"/>
    <numFmt numFmtId="165" formatCode="_-* #,##0\ _K_č_s_-;\-* #,##0\ _K_č_s_-;_-* &quot;-&quot;\ _K_č_s_-;_-@_-"/>
    <numFmt numFmtId="166" formatCode="_-* #,##0.00\ &quot;Kčs&quot;_-;\-* #,##0.00\ &quot;Kčs&quot;_-;_-* &quot;-&quot;??\ &quot;Kčs&quot;_-;_-@_-"/>
    <numFmt numFmtId="167" formatCode="_-* #,##0.00\ _K_č_s_-;\-* #,##0.00\ _K_č_s_-;_-* &quot;-&quot;??\ _K_č_s_-;_-@_-"/>
    <numFmt numFmtId="168" formatCode="d/m/yy"/>
    <numFmt numFmtId="169" formatCode="d/mmmm\ yyyy"/>
    <numFmt numFmtId="170" formatCode="0.0"/>
    <numFmt numFmtId="171" formatCode="0.0%"/>
    <numFmt numFmtId="172" formatCode="#,##0.00\ &quot;Kč&quot;"/>
    <numFmt numFmtId="173" formatCode="#,##0\ &quot;Kč&quot;"/>
    <numFmt numFmtId="174" formatCode="##,###"/>
  </numFmts>
  <fonts count="57">
    <font>
      <sz val="12"/>
      <name val="formata"/>
      <family val="0"/>
    </font>
    <font>
      <b/>
      <sz val="12"/>
      <name val="formata"/>
      <family val="0"/>
    </font>
    <font>
      <i/>
      <sz val="12"/>
      <name val="formata"/>
      <family val="0"/>
    </font>
    <font>
      <b/>
      <i/>
      <sz val="12"/>
      <name val="formata"/>
      <family val="0"/>
    </font>
    <font>
      <sz val="10"/>
      <name val="Helv"/>
      <family val="0"/>
    </font>
    <font>
      <b/>
      <sz val="16"/>
      <name val="Formata"/>
      <family val="2"/>
    </font>
    <font>
      <b/>
      <sz val="9"/>
      <color indexed="60"/>
      <name val="Formata"/>
      <family val="2"/>
    </font>
    <font>
      <u val="single"/>
      <sz val="12"/>
      <color indexed="12"/>
      <name val="formata"/>
      <family val="0"/>
    </font>
    <font>
      <sz val="12"/>
      <name val="Formata"/>
      <family val="2"/>
    </font>
    <font>
      <sz val="10"/>
      <name val="Formata"/>
      <family val="2"/>
    </font>
    <font>
      <b/>
      <sz val="14"/>
      <color indexed="10"/>
      <name val="Formata"/>
      <family val="2"/>
    </font>
    <font>
      <sz val="10"/>
      <color indexed="10"/>
      <name val="Formata"/>
      <family val="2"/>
    </font>
    <font>
      <sz val="11"/>
      <color indexed="10"/>
      <name val="Formata"/>
      <family val="2"/>
    </font>
    <font>
      <sz val="10"/>
      <color indexed="12"/>
      <name val="Formata"/>
      <family val="2"/>
    </font>
    <font>
      <sz val="8"/>
      <name val="Formata"/>
      <family val="0"/>
    </font>
    <font>
      <sz val="10"/>
      <color indexed="14"/>
      <name val="Formata"/>
      <family val="2"/>
    </font>
    <font>
      <sz val="10"/>
      <color indexed="17"/>
      <name val="Formata"/>
      <family val="2"/>
    </font>
    <font>
      <sz val="11"/>
      <color indexed="14"/>
      <name val="Formata"/>
      <family val="2"/>
    </font>
    <font>
      <sz val="11"/>
      <color indexed="17"/>
      <name val="Formata"/>
      <family val="2"/>
    </font>
    <font>
      <sz val="11"/>
      <name val="Formata"/>
      <family val="2"/>
    </font>
    <font>
      <sz val="11"/>
      <color indexed="12"/>
      <name val="Formata"/>
      <family val="2"/>
    </font>
    <font>
      <sz val="12"/>
      <color indexed="12"/>
      <name val="Formata"/>
      <family val="2"/>
    </font>
    <font>
      <sz val="12"/>
      <color indexed="17"/>
      <name val="formata"/>
      <family val="2"/>
    </font>
    <font>
      <sz val="12"/>
      <color indexed="14"/>
      <name val="formata"/>
      <family val="2"/>
    </font>
    <font>
      <sz val="12"/>
      <color indexed="10"/>
      <name val="Formata"/>
      <family val="2"/>
    </font>
    <font>
      <b/>
      <sz val="12"/>
      <color indexed="10"/>
      <name val="Formata"/>
      <family val="2"/>
    </font>
    <font>
      <b/>
      <sz val="12"/>
      <color indexed="17"/>
      <name val="formata"/>
      <family val="2"/>
    </font>
    <font>
      <sz val="12"/>
      <name val="Arial CE"/>
      <family val="2"/>
    </font>
    <font>
      <sz val="18.75"/>
      <name val="Arial CE"/>
      <family val="0"/>
    </font>
    <font>
      <sz val="11"/>
      <name val="Arial CE"/>
      <family val="2"/>
    </font>
    <font>
      <b/>
      <sz val="13.5"/>
      <color indexed="10"/>
      <name val="Arial CE"/>
      <family val="2"/>
    </font>
    <font>
      <sz val="12"/>
      <color indexed="50"/>
      <name val="Arial CE"/>
      <family val="2"/>
    </font>
    <font>
      <sz val="12"/>
      <color indexed="33"/>
      <name val="Arial CE"/>
      <family val="2"/>
    </font>
    <font>
      <sz val="12"/>
      <color indexed="23"/>
      <name val="Arial CE"/>
      <family val="2"/>
    </font>
    <font>
      <b/>
      <sz val="16"/>
      <color indexed="16"/>
      <name val="Formata"/>
      <family val="2"/>
    </font>
    <font>
      <sz val="18.5"/>
      <name val="Arial CE"/>
      <family val="0"/>
    </font>
    <font>
      <sz val="12"/>
      <color indexed="8"/>
      <name val="Arial CE"/>
      <family val="2"/>
    </font>
    <font>
      <sz val="12"/>
      <color indexed="17"/>
      <name val="Arial CE"/>
      <family val="2"/>
    </font>
    <font>
      <b/>
      <sz val="13.75"/>
      <color indexed="10"/>
      <name val="Arial CE"/>
      <family val="2"/>
    </font>
    <font>
      <sz val="12"/>
      <color indexed="10"/>
      <name val="Arial CE"/>
      <family val="2"/>
    </font>
    <font>
      <sz val="10"/>
      <color indexed="16"/>
      <name val="Formata"/>
      <family val="2"/>
    </font>
    <font>
      <b/>
      <sz val="11"/>
      <color indexed="10"/>
      <name val="Formata"/>
      <family val="2"/>
    </font>
    <font>
      <b/>
      <sz val="11"/>
      <color indexed="14"/>
      <name val="Formata"/>
      <family val="2"/>
    </font>
    <font>
      <b/>
      <sz val="11"/>
      <color indexed="17"/>
      <name val="Formata"/>
      <family val="2"/>
    </font>
    <font>
      <b/>
      <sz val="11"/>
      <color indexed="12"/>
      <name val="Formata"/>
      <family val="2"/>
    </font>
    <font>
      <b/>
      <sz val="11"/>
      <name val="Formata"/>
      <family val="2"/>
    </font>
    <font>
      <b/>
      <sz val="10"/>
      <color indexed="12"/>
      <name val="Formata"/>
      <family val="2"/>
    </font>
    <font>
      <b/>
      <sz val="11"/>
      <color indexed="16"/>
      <name val="Formata"/>
      <family val="2"/>
    </font>
    <font>
      <b/>
      <sz val="12"/>
      <color indexed="9"/>
      <name val="Formata"/>
      <family val="2"/>
    </font>
    <font>
      <b/>
      <sz val="10"/>
      <color indexed="10"/>
      <name val="Formata"/>
      <family val="2"/>
    </font>
    <font>
      <b/>
      <sz val="10"/>
      <color indexed="17"/>
      <name val="Formata"/>
      <family val="2"/>
    </font>
    <font>
      <b/>
      <sz val="10"/>
      <color indexed="9"/>
      <name val="Formata"/>
      <family val="2"/>
    </font>
    <font>
      <b/>
      <sz val="10"/>
      <name val="Formata"/>
      <family val="2"/>
    </font>
    <font>
      <b/>
      <sz val="10"/>
      <color indexed="14"/>
      <name val="Formata"/>
      <family val="2"/>
    </font>
    <font>
      <b/>
      <sz val="22"/>
      <color indexed="12"/>
      <name val="Formata"/>
      <family val="2"/>
    </font>
    <font>
      <b/>
      <sz val="18"/>
      <color indexed="12"/>
      <name val="Formata"/>
      <family val="2"/>
    </font>
    <font>
      <b/>
      <sz val="8"/>
      <color indexed="12"/>
      <name val="Format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4" fontId="1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" fontId="11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1" fontId="13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0" xfId="0" applyFont="1" applyAlignment="1">
      <alignment/>
    </xf>
    <xf numFmtId="0" fontId="24" fillId="0" borderId="0" xfId="0" applyFont="1" applyAlignment="1">
      <alignment/>
    </xf>
    <xf numFmtId="1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" fontId="9" fillId="0" borderId="0" xfId="0" applyNumberFormat="1" applyFont="1" applyAlignment="1">
      <alignment/>
    </xf>
    <xf numFmtId="1" fontId="11" fillId="2" borderId="0" xfId="0" applyNumberFormat="1" applyFont="1" applyFill="1" applyAlignment="1">
      <alignment/>
    </xf>
    <xf numFmtId="1" fontId="15" fillId="2" borderId="0" xfId="0" applyNumberFormat="1" applyFont="1" applyFill="1" applyAlignment="1">
      <alignment/>
    </xf>
    <xf numFmtId="1" fontId="16" fillId="2" borderId="0" xfId="0" applyNumberFormat="1" applyFont="1" applyFill="1" applyAlignment="1">
      <alignment/>
    </xf>
    <xf numFmtId="1" fontId="13" fillId="2" borderId="0" xfId="0" applyNumberFormat="1" applyFont="1" applyFill="1" applyAlignment="1">
      <alignment/>
    </xf>
    <xf numFmtId="1" fontId="9" fillId="2" borderId="0" xfId="0" applyNumberFormat="1" applyFont="1" applyFill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171" fontId="40" fillId="2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71" fontId="40" fillId="0" borderId="0" xfId="0" applyNumberFormat="1" applyFont="1" applyFill="1" applyAlignment="1">
      <alignment horizontal="center"/>
    </xf>
    <xf numFmtId="14" fontId="11" fillId="0" borderId="0" xfId="0" applyNumberFormat="1" applyFont="1" applyAlignment="1">
      <alignment horizontal="right"/>
    </xf>
    <xf numFmtId="14" fontId="11" fillId="0" borderId="0" xfId="0" applyNumberFormat="1" applyFont="1" applyFill="1" applyAlignment="1">
      <alignment horizontal="right"/>
    </xf>
    <xf numFmtId="0" fontId="9" fillId="3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3" fillId="5" borderId="0" xfId="0" applyFont="1" applyFill="1" applyAlignment="1">
      <alignment/>
    </xf>
    <xf numFmtId="0" fontId="13" fillId="3" borderId="0" xfId="0" applyFont="1" applyFill="1" applyAlignment="1">
      <alignment/>
    </xf>
    <xf numFmtId="0" fontId="11" fillId="4" borderId="0" xfId="0" applyFont="1" applyFill="1" applyAlignment="1">
      <alignment/>
    </xf>
    <xf numFmtId="1" fontId="11" fillId="5" borderId="0" xfId="0" applyNumberFormat="1" applyFont="1" applyFill="1" applyAlignment="1">
      <alignment/>
    </xf>
    <xf numFmtId="1" fontId="15" fillId="5" borderId="0" xfId="0" applyNumberFormat="1" applyFont="1" applyFill="1" applyAlignment="1">
      <alignment/>
    </xf>
    <xf numFmtId="1" fontId="16" fillId="5" borderId="0" xfId="0" applyNumberFormat="1" applyFont="1" applyFill="1" applyAlignment="1">
      <alignment/>
    </xf>
    <xf numFmtId="1" fontId="13" fillId="5" borderId="0" xfId="0" applyNumberFormat="1" applyFont="1" applyFill="1" applyAlignment="1">
      <alignment/>
    </xf>
    <xf numFmtId="1" fontId="9" fillId="5" borderId="0" xfId="0" applyNumberFormat="1" applyFont="1" applyFill="1" applyAlignment="1">
      <alignment/>
    </xf>
    <xf numFmtId="1" fontId="11" fillId="3" borderId="0" xfId="0" applyNumberFormat="1" applyFont="1" applyFill="1" applyAlignment="1">
      <alignment/>
    </xf>
    <xf numFmtId="1" fontId="15" fillId="3" borderId="0" xfId="0" applyNumberFormat="1" applyFont="1" applyFill="1" applyAlignment="1">
      <alignment/>
    </xf>
    <xf numFmtId="1" fontId="16" fillId="3" borderId="0" xfId="0" applyNumberFormat="1" applyFont="1" applyFill="1" applyAlignment="1">
      <alignment/>
    </xf>
    <xf numFmtId="1" fontId="13" fillId="3" borderId="0" xfId="0" applyNumberFormat="1" applyFont="1" applyFill="1" applyAlignment="1">
      <alignment/>
    </xf>
    <xf numFmtId="1" fontId="9" fillId="3" borderId="0" xfId="0" applyNumberFormat="1" applyFont="1" applyFill="1" applyAlignment="1">
      <alignment/>
    </xf>
    <xf numFmtId="1" fontId="11" fillId="4" borderId="0" xfId="0" applyNumberFormat="1" applyFont="1" applyFill="1" applyAlignment="1">
      <alignment horizontal="center"/>
    </xf>
    <xf numFmtId="1" fontId="15" fillId="4" borderId="0" xfId="0" applyNumberFormat="1" applyFont="1" applyFill="1" applyAlignment="1">
      <alignment horizontal="center"/>
    </xf>
    <xf numFmtId="1" fontId="16" fillId="4" borderId="0" xfId="0" applyNumberFormat="1" applyFont="1" applyFill="1" applyAlignment="1">
      <alignment horizontal="center"/>
    </xf>
    <xf numFmtId="1" fontId="13" fillId="4" borderId="0" xfId="0" applyNumberFormat="1" applyFont="1" applyFill="1" applyAlignment="1">
      <alignment horizontal="center"/>
    </xf>
    <xf numFmtId="1" fontId="9" fillId="4" borderId="0" xfId="0" applyNumberFormat="1" applyFont="1" applyFill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9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9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Alignment="1">
      <alignment horizontal="left"/>
    </xf>
    <xf numFmtId="0" fontId="43" fillId="0" borderId="0" xfId="0" applyFont="1" applyFill="1" applyAlignment="1">
      <alignment horizontal="center"/>
    </xf>
    <xf numFmtId="0" fontId="25" fillId="6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48" fillId="7" borderId="0" xfId="0" applyFont="1" applyFill="1" applyAlignment="1">
      <alignment horizontal="center"/>
    </xf>
    <xf numFmtId="0" fontId="49" fillId="6" borderId="0" xfId="0" applyFont="1" applyFill="1" applyAlignment="1">
      <alignment horizontal="center"/>
    </xf>
    <xf numFmtId="0" fontId="50" fillId="2" borderId="0" xfId="0" applyFont="1" applyFill="1" applyAlignment="1">
      <alignment horizontal="center"/>
    </xf>
    <xf numFmtId="0" fontId="51" fillId="7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9" fillId="2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3" fillId="6" borderId="0" xfId="0" applyFont="1" applyFill="1" applyAlignment="1">
      <alignment horizontal="center"/>
    </xf>
    <xf numFmtId="0" fontId="50" fillId="6" borderId="0" xfId="0" applyFont="1" applyFill="1" applyAlignment="1">
      <alignment horizontal="center"/>
    </xf>
    <xf numFmtId="0" fontId="46" fillId="6" borderId="0" xfId="0" applyFont="1" applyFill="1" applyAlignment="1">
      <alignment horizontal="center"/>
    </xf>
    <xf numFmtId="0" fontId="52" fillId="6" borderId="0" xfId="0" applyFont="1" applyFill="1" applyAlignment="1">
      <alignment horizontal="center"/>
    </xf>
    <xf numFmtId="0" fontId="49" fillId="4" borderId="0" xfId="0" applyFont="1" applyFill="1" applyAlignment="1">
      <alignment horizontal="center"/>
    </xf>
    <xf numFmtId="0" fontId="53" fillId="4" borderId="0" xfId="0" applyFont="1" applyFill="1" applyAlignment="1">
      <alignment horizontal="center"/>
    </xf>
    <xf numFmtId="0" fontId="50" fillId="4" borderId="0" xfId="0" applyFont="1" applyFill="1" applyAlignment="1">
      <alignment horizontal="center"/>
    </xf>
    <xf numFmtId="0" fontId="46" fillId="4" borderId="0" xfId="0" applyFont="1" applyFill="1" applyAlignment="1">
      <alignment horizontal="center"/>
    </xf>
    <xf numFmtId="0" fontId="52" fillId="4" borderId="0" xfId="0" applyFont="1" applyFill="1" applyAlignment="1">
      <alignment horizontal="center"/>
    </xf>
    <xf numFmtId="0" fontId="49" fillId="3" borderId="0" xfId="0" applyFont="1" applyFill="1" applyAlignment="1">
      <alignment horizontal="center"/>
    </xf>
    <xf numFmtId="0" fontId="53" fillId="3" borderId="0" xfId="0" applyFont="1" applyFill="1" applyAlignment="1">
      <alignment horizontal="center"/>
    </xf>
    <xf numFmtId="0" fontId="50" fillId="3" borderId="0" xfId="0" applyFont="1" applyFill="1" applyAlignment="1">
      <alignment horizontal="center"/>
    </xf>
    <xf numFmtId="0" fontId="46" fillId="3" borderId="0" xfId="0" applyFont="1" applyFill="1" applyAlignment="1">
      <alignment horizontal="center"/>
    </xf>
    <xf numFmtId="0" fontId="52" fillId="3" borderId="0" xfId="0" applyFont="1" applyFill="1" applyAlignment="1">
      <alignment horizontal="center"/>
    </xf>
    <xf numFmtId="0" fontId="49" fillId="5" borderId="0" xfId="0" applyFont="1" applyFill="1" applyAlignment="1">
      <alignment horizontal="center"/>
    </xf>
    <xf numFmtId="0" fontId="53" fillId="5" borderId="0" xfId="0" applyFont="1" applyFill="1" applyAlignment="1">
      <alignment horizontal="center"/>
    </xf>
    <xf numFmtId="0" fontId="50" fillId="5" borderId="0" xfId="0" applyFont="1" applyFill="1" applyAlignment="1">
      <alignment horizontal="center"/>
    </xf>
    <xf numFmtId="0" fontId="46" fillId="5" borderId="0" xfId="0" applyFont="1" applyFill="1" applyAlignment="1">
      <alignment horizontal="center"/>
    </xf>
    <xf numFmtId="0" fontId="52" fillId="5" borderId="0" xfId="0" applyFont="1" applyFill="1" applyAlignment="1">
      <alignment horizontal="center"/>
    </xf>
    <xf numFmtId="0" fontId="49" fillId="0" borderId="0" xfId="0" applyFont="1" applyAlignment="1">
      <alignment/>
    </xf>
    <xf numFmtId="0" fontId="41" fillId="0" borderId="0" xfId="0" applyFont="1" applyAlignment="1">
      <alignment/>
    </xf>
    <xf numFmtId="0" fontId="46" fillId="0" borderId="0" xfId="0" applyFont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Funkční zkoušky" xfId="20"/>
    <cellStyle name="normální_Montáž VI.1995" xfId="21"/>
    <cellStyle name="normální_Výpravn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C5FFFF"/>
      <rgbColor rgb="00800080"/>
      <rgbColor rgb="00CCFF66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CD"/>
      <rgbColor rgb="009CF8FA"/>
      <rgbColor rgb="00FF99FF"/>
      <rgbColor rgb="00FFD1D2"/>
      <rgbColor rgb="00ECECEC"/>
      <rgbColor rgb="003366FF"/>
      <rgbColor rgb="0033CCCC"/>
      <rgbColor rgb="00339933"/>
      <rgbColor rgb="0099FF99"/>
      <rgbColor rgb="00996633"/>
      <rgbColor rgb="00996666"/>
      <rgbColor rgb="00FFE57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FF0000"/>
                </a:solidFill>
              </a:rPr>
              <a:t>REAKCE LIDÍ (%) ZEMÍ ČESKÝCH NA LETÁKY 
O VESMÍRNÝCH LIDECH</a:t>
            </a:r>
          </a:p>
        </c:rich>
      </c:tx>
      <c:layout>
        <c:manualLayout>
          <c:xMode val="factor"/>
          <c:yMode val="factor"/>
          <c:x val="-0.02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925"/>
          <c:y val="0.3245"/>
          <c:w val="0.57775"/>
          <c:h val="0.47275"/>
        </c:manualLayout>
      </c:layout>
      <c:pieChart>
        <c:varyColors val="1"/>
        <c:ser>
          <c:idx val="0"/>
          <c:order val="0"/>
          <c:spPr>
            <a:solidFill>
              <a:srgbClr val="FFFFC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969696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00FF"/>
                        </a:solidFill>
                      </a:rPr>
                      <a:t>NADŠENÍ
10,3%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0000"/>
                        </a:solidFill>
                      </a:rPr>
                      <a:t>POZITIVNÍ
22,9%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339933"/>
                        </a:solidFill>
                      </a:rPr>
                      <a:t>NEUTRÁLNÍ
38,2%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808080"/>
                        </a:solidFill>
                      </a:rPr>
                      <a:t>NEGATIVNÍ
22,8%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AGRESIVNÍ
5,8%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'OKRESY-LETÁKY'!$H$89:$L$89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138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975"/>
          <c:y val="0.91025"/>
          <c:w val="0.356"/>
          <c:h val="0.065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FF0000"/>
                </a:solidFill>
              </a:rPr>
              <a:t>REAKCE LIDÍ (%) Z PRAHY NA LETÁKY 
O VESMÍRNÝCH LIDECH</a:t>
            </a:r>
          </a:p>
        </c:rich>
      </c:tx>
      <c:layout>
        <c:manualLayout>
          <c:xMode val="factor"/>
          <c:yMode val="factor"/>
          <c:x val="-0.02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925"/>
          <c:y val="0.30825"/>
          <c:w val="0.5785"/>
          <c:h val="0.50475"/>
        </c:manualLayout>
      </c:layout>
      <c:pieChart>
        <c:varyColors val="1"/>
        <c:ser>
          <c:idx val="0"/>
          <c:order val="0"/>
          <c:spPr>
            <a:solidFill>
              <a:srgbClr val="FFFFC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969696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00FF"/>
                        </a:solidFill>
                      </a:rPr>
                      <a:t>NADŠENÍ
12,2%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0000"/>
                        </a:solidFill>
                      </a:rPr>
                      <a:t>POZITIVNÍ
19,8%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339933"/>
                        </a:solidFill>
                      </a:rPr>
                      <a:t>NEUTRÁLNÍ
30,9%
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808080"/>
                        </a:solidFill>
                      </a:rPr>
                      <a:t>NEGATIVNÍ
28,3%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AGRESIVNÍ
8,8%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'OKRESY-LETÁKY'!$H$92:$L$92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138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25"/>
          <c:y val="0.915"/>
          <c:w val="0.35525"/>
          <c:h val="0.065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FF0000"/>
                </a:solidFill>
              </a:rPr>
              <a:t>REAKCE LIDÍ (%) ZEMÍ ČESKÝCH NA LETÁKY 
O VESMÍRNÝCH LIDECH</a:t>
            </a:r>
          </a:p>
        </c:rich>
      </c:tx>
      <c:layout>
        <c:manualLayout>
          <c:xMode val="factor"/>
          <c:yMode val="factor"/>
          <c:x val="-0.02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025"/>
          <c:y val="0.3475"/>
          <c:w val="0.50875"/>
          <c:h val="0.427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00FF"/>
                        </a:solidFill>
                      </a:rPr>
                      <a:t>POZITIVNÍ
33,2%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8000"/>
                        </a:solidFill>
                      </a:rPr>
                      <a:t>NEUTRÁLNÍ
38,2%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NEGATIVNÍ
28,6%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808080"/>
                        </a:solidFill>
                      </a:rPr>
                      <a:t>NEGATIVNÍ
22%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AGRESIVNÍ
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'OKRESY-LETÁKY'!$R$89:$T$89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firstSliceAng val="138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2"/>
          <c:y val="0.90425"/>
          <c:w val="0.36075"/>
          <c:h val="0.065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34425"/>
          <c:w val="0.575"/>
          <c:h val="0.45775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00FF"/>
                        </a:solidFill>
                      </a:rPr>
                      <a:t>POZITIVNÍ
32%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8000"/>
                        </a:solidFill>
                      </a:rPr>
                      <a:t>NEUTRÁLNÍ
30,9%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NEGATIVNÍ
37,1%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808080"/>
                        </a:solidFill>
                      </a:rPr>
                      <a:t>NEGATIVNÍ
22%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AGRESIVNÍ
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'OKRESY-LETÁKY'!$R$92:$T$92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firstSliceAng val="138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875"/>
          <c:y val="0.912"/>
          <c:w val="0.36075"/>
          <c:h val="0.065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Domácnosti obeslané letákem v českých zemích 
ROZHOVORY S POUČENÍM OD MÝCH PŘÁTEL Z VESMÍRU
</a:t>
            </a:r>
          </a:p>
        </c:rich>
      </c:tx>
      <c:layout>
        <c:manualLayout>
          <c:xMode val="factor"/>
          <c:yMode val="factor"/>
          <c:x val="0.001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71"/>
          <c:w val="0.97575"/>
          <c:h val="0.8975"/>
        </c:manualLayout>
      </c:layout>
      <c:areaChart>
        <c:grouping val="standard"/>
        <c:varyColors val="0"/>
        <c:ser>
          <c:idx val="0"/>
          <c:order val="0"/>
          <c:tx>
            <c:v>OBESLÁNO CELKEM</c:v>
          </c:tx>
          <c:spPr>
            <a:solidFill>
              <a:srgbClr val="FFFF00"/>
            </a:solidFill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'OKRESY-LETÁKY'!$E$4:$E$86</c:f>
              <c:strCache>
                <c:ptCount val="83"/>
                <c:pt idx="0">
                  <c:v>3.2.1999</c:v>
                </c:pt>
                <c:pt idx="1">
                  <c:v>28.1.1999</c:v>
                </c:pt>
                <c:pt idx="2">
                  <c:v>3.2.1999</c:v>
                </c:pt>
                <c:pt idx="3">
                  <c:v>1.2.1999</c:v>
                </c:pt>
                <c:pt idx="4">
                  <c:v>12.1.1999</c:v>
                </c:pt>
                <c:pt idx="5">
                  <c:v>25.1.1999</c:v>
                </c:pt>
                <c:pt idx="6">
                  <c:v>1.3.1999</c:v>
                </c:pt>
                <c:pt idx="7">
                  <c:v>18.2.1999</c:v>
                </c:pt>
                <c:pt idx="8">
                  <c:v>4.3.1999</c:v>
                </c:pt>
                <c:pt idx="9">
                  <c:v>8.-9.2.1999</c:v>
                </c:pt>
                <c:pt idx="10">
                  <c:v>12.3.1999</c:v>
                </c:pt>
                <c:pt idx="11">
                  <c:v>22.2.1999</c:v>
                </c:pt>
                <c:pt idx="12">
                  <c:v>16.2.1999</c:v>
                </c:pt>
                <c:pt idx="13">
                  <c:v>22.2.1999</c:v>
                </c:pt>
                <c:pt idx="14">
                  <c:v>9.2.1999</c:v>
                </c:pt>
                <c:pt idx="15">
                  <c:v>16.2.1999</c:v>
                </c:pt>
                <c:pt idx="16">
                  <c:v>8.2.1999</c:v>
                </c:pt>
                <c:pt idx="17">
                  <c:v>24.3.1999</c:v>
                </c:pt>
                <c:pt idx="18">
                  <c:v>25.1.1999</c:v>
                </c:pt>
                <c:pt idx="19">
                  <c:v>23.2.1999</c:v>
                </c:pt>
                <c:pt idx="20">
                  <c:v>25.2.1999</c:v>
                </c:pt>
                <c:pt idx="21">
                  <c:v>1.3.1999</c:v>
                </c:pt>
                <c:pt idx="22">
                  <c:v>9.2.1999</c:v>
                </c:pt>
                <c:pt idx="23">
                  <c:v>27.1.1999</c:v>
                </c:pt>
                <c:pt idx="24">
                  <c:v>26.2.1999</c:v>
                </c:pt>
                <c:pt idx="25">
                  <c:v>18.2.1999</c:v>
                </c:pt>
                <c:pt idx="26">
                  <c:v>19.2.1999</c:v>
                </c:pt>
                <c:pt idx="27">
                  <c:v>3.3.1999</c:v>
                </c:pt>
                <c:pt idx="28">
                  <c:v>17.3.1999</c:v>
                </c:pt>
                <c:pt idx="29">
                  <c:v>4.2.1999</c:v>
                </c:pt>
                <c:pt idx="30">
                  <c:v>18.2.1999</c:v>
                </c:pt>
                <c:pt idx="31">
                  <c:v>1.3.1999</c:v>
                </c:pt>
                <c:pt idx="32">
                  <c:v>9.3.1999</c:v>
                </c:pt>
                <c:pt idx="33">
                  <c:v>4.2.1999</c:v>
                </c:pt>
                <c:pt idx="34">
                  <c:v>25.2.1999</c:v>
                </c:pt>
                <c:pt idx="35">
                  <c:v>16.2.1999</c:v>
                </c:pt>
                <c:pt idx="36">
                  <c:v>17.2.1999</c:v>
                </c:pt>
                <c:pt idx="37">
                  <c:v>4.3.1999</c:v>
                </c:pt>
                <c:pt idx="38">
                  <c:v>10.2.1999</c:v>
                </c:pt>
                <c:pt idx="39">
                  <c:v>11.2.1999</c:v>
                </c:pt>
                <c:pt idx="40">
                  <c:v>10.3.1999</c:v>
                </c:pt>
                <c:pt idx="41">
                  <c:v>22.1.1999</c:v>
                </c:pt>
                <c:pt idx="42">
                  <c:v>13.10.1998</c:v>
                </c:pt>
                <c:pt idx="43">
                  <c:v>3.3.1999</c:v>
                </c:pt>
                <c:pt idx="44">
                  <c:v>4.3.1999</c:v>
                </c:pt>
                <c:pt idx="45">
                  <c:v>19.2.1999</c:v>
                </c:pt>
                <c:pt idx="46">
                  <c:v>29.1.1999</c:v>
                </c:pt>
                <c:pt idx="47">
                  <c:v>8.2.1999</c:v>
                </c:pt>
                <c:pt idx="48">
                  <c:v>18.2.1999</c:v>
                </c:pt>
                <c:pt idx="49">
                  <c:v>17.2.1999</c:v>
                </c:pt>
                <c:pt idx="50">
                  <c:v>8.-9.2.1999</c:v>
                </c:pt>
                <c:pt idx="51">
                  <c:v>15.3.1999</c:v>
                </c:pt>
                <c:pt idx="52">
                  <c:v>22.2.1999</c:v>
                </c:pt>
                <c:pt idx="53">
                  <c:v>18.2.1999</c:v>
                </c:pt>
                <c:pt idx="54">
                  <c:v>9.2.1999</c:v>
                </c:pt>
                <c:pt idx="55">
                  <c:v>19.2.1999</c:v>
                </c:pt>
                <c:pt idx="56">
                  <c:v>4.2.1999</c:v>
                </c:pt>
                <c:pt idx="57">
                  <c:v>9.3.1999</c:v>
                </c:pt>
                <c:pt idx="58">
                  <c:v>17.2.1999</c:v>
                </c:pt>
                <c:pt idx="59">
                  <c:v>25.2.1999</c:v>
                </c:pt>
                <c:pt idx="60">
                  <c:v>18.3.1999</c:v>
                </c:pt>
                <c:pt idx="61">
                  <c:v>10.2.1999</c:v>
                </c:pt>
                <c:pt idx="62">
                  <c:v>3.2.1999</c:v>
                </c:pt>
                <c:pt idx="63">
                  <c:v>5.3.1999</c:v>
                </c:pt>
                <c:pt idx="64">
                  <c:v>1.2.1999</c:v>
                </c:pt>
                <c:pt idx="65">
                  <c:v>26.2.1999</c:v>
                </c:pt>
                <c:pt idx="66">
                  <c:v>29.1.1999</c:v>
                </c:pt>
                <c:pt idx="67">
                  <c:v>3.2.1999</c:v>
                </c:pt>
                <c:pt idx="68">
                  <c:v>4.2.1999</c:v>
                </c:pt>
                <c:pt idx="69">
                  <c:v>17.2.1999</c:v>
                </c:pt>
                <c:pt idx="70">
                  <c:v>11.2.1999</c:v>
                </c:pt>
                <c:pt idx="71">
                  <c:v>12.2.1999</c:v>
                </c:pt>
                <c:pt idx="72">
                  <c:v>16.2.1999</c:v>
                </c:pt>
                <c:pt idx="73">
                  <c:v>22.2.1999</c:v>
                </c:pt>
                <c:pt idx="74">
                  <c:v>9.2.1999</c:v>
                </c:pt>
                <c:pt idx="75">
                  <c:v>24.2.1999</c:v>
                </c:pt>
                <c:pt idx="76">
                  <c:v>8.3.1999</c:v>
                </c:pt>
                <c:pt idx="77">
                  <c:v>15.2.1999</c:v>
                </c:pt>
                <c:pt idx="78">
                  <c:v>16.2.1999</c:v>
                </c:pt>
                <c:pt idx="79">
                  <c:v>18.2.1999</c:v>
                </c:pt>
                <c:pt idx="80">
                  <c:v>22.2.1999</c:v>
                </c:pt>
                <c:pt idx="81">
                  <c:v>25.1.1999</c:v>
                </c:pt>
                <c:pt idx="82">
                  <c:v>25.1.1999</c:v>
                </c:pt>
              </c:strCache>
            </c:strRef>
          </c:cat>
          <c:val>
            <c:numRef>
              <c:f>'OKRESY-LETÁKY'!$G$4:$G$86</c:f>
              <c:numCache>
                <c:ptCount val="83"/>
                <c:pt idx="0">
                  <c:v>26725</c:v>
                </c:pt>
                <c:pt idx="1">
                  <c:v>88955</c:v>
                </c:pt>
                <c:pt idx="2">
                  <c:v>145885</c:v>
                </c:pt>
                <c:pt idx="3">
                  <c:v>179715</c:v>
                </c:pt>
                <c:pt idx="4">
                  <c:v>216715</c:v>
                </c:pt>
                <c:pt idx="5">
                  <c:v>259305</c:v>
                </c:pt>
                <c:pt idx="6">
                  <c:v>300825</c:v>
                </c:pt>
                <c:pt idx="7">
                  <c:v>335650</c:v>
                </c:pt>
                <c:pt idx="8">
                  <c:v>382580</c:v>
                </c:pt>
                <c:pt idx="9">
                  <c:v>429525</c:v>
                </c:pt>
                <c:pt idx="10">
                  <c:v>563025</c:v>
                </c:pt>
                <c:pt idx="11">
                  <c:v>601485</c:v>
                </c:pt>
                <c:pt idx="12">
                  <c:v>635865</c:v>
                </c:pt>
                <c:pt idx="13">
                  <c:v>686995</c:v>
                </c:pt>
                <c:pt idx="14">
                  <c:v>756955</c:v>
                </c:pt>
                <c:pt idx="15">
                  <c:v>788825</c:v>
                </c:pt>
                <c:pt idx="16">
                  <c:v>866425</c:v>
                </c:pt>
                <c:pt idx="17">
                  <c:v>906785</c:v>
                </c:pt>
                <c:pt idx="18">
                  <c:v>953605</c:v>
                </c:pt>
                <c:pt idx="19">
                  <c:v>995880</c:v>
                </c:pt>
                <c:pt idx="20">
                  <c:v>1015495</c:v>
                </c:pt>
                <c:pt idx="21">
                  <c:v>1053925</c:v>
                </c:pt>
                <c:pt idx="22">
                  <c:v>1080830</c:v>
                </c:pt>
                <c:pt idx="23">
                  <c:v>1140140</c:v>
                </c:pt>
                <c:pt idx="24">
                  <c:v>1193740</c:v>
                </c:pt>
                <c:pt idx="25">
                  <c:v>1234450</c:v>
                </c:pt>
                <c:pt idx="26">
                  <c:v>1265565</c:v>
                </c:pt>
                <c:pt idx="27">
                  <c:v>1286225</c:v>
                </c:pt>
                <c:pt idx="28">
                  <c:v>1368655</c:v>
                </c:pt>
                <c:pt idx="29">
                  <c:v>1397705</c:v>
                </c:pt>
                <c:pt idx="30">
                  <c:v>1447365</c:v>
                </c:pt>
                <c:pt idx="31">
                  <c:v>1468185</c:v>
                </c:pt>
                <c:pt idx="32">
                  <c:v>1519975</c:v>
                </c:pt>
                <c:pt idx="33">
                  <c:v>1657125</c:v>
                </c:pt>
                <c:pt idx="34">
                  <c:v>1688170</c:v>
                </c:pt>
                <c:pt idx="35">
                  <c:v>1725650</c:v>
                </c:pt>
                <c:pt idx="36">
                  <c:v>1765270</c:v>
                </c:pt>
                <c:pt idx="37">
                  <c:v>1803660</c:v>
                </c:pt>
                <c:pt idx="38">
                  <c:v>1887340</c:v>
                </c:pt>
                <c:pt idx="39">
                  <c:v>1941320</c:v>
                </c:pt>
                <c:pt idx="40">
                  <c:v>1991240</c:v>
                </c:pt>
                <c:pt idx="41">
                  <c:v>2054070</c:v>
                </c:pt>
                <c:pt idx="42">
                  <c:v>2086570</c:v>
                </c:pt>
                <c:pt idx="43">
                  <c:v>2119100</c:v>
                </c:pt>
                <c:pt idx="44">
                  <c:v>2156120</c:v>
                </c:pt>
                <c:pt idx="45">
                  <c:v>2181540</c:v>
                </c:pt>
                <c:pt idx="46">
                  <c:v>2225160</c:v>
                </c:pt>
                <c:pt idx="47">
                  <c:v>2291375</c:v>
                </c:pt>
                <c:pt idx="48">
                  <c:v>2341525</c:v>
                </c:pt>
                <c:pt idx="49">
                  <c:v>2373887</c:v>
                </c:pt>
                <c:pt idx="50">
                  <c:v>2405967</c:v>
                </c:pt>
                <c:pt idx="51">
                  <c:v>2585967</c:v>
                </c:pt>
                <c:pt idx="52">
                  <c:v>2606972</c:v>
                </c:pt>
                <c:pt idx="53">
                  <c:v>2647687</c:v>
                </c:pt>
                <c:pt idx="54">
                  <c:v>2704747</c:v>
                </c:pt>
                <c:pt idx="55">
                  <c:v>2756217</c:v>
                </c:pt>
                <c:pt idx="56">
                  <c:v>2852827</c:v>
                </c:pt>
                <c:pt idx="57">
                  <c:v>2897827</c:v>
                </c:pt>
                <c:pt idx="58">
                  <c:v>2944682</c:v>
                </c:pt>
                <c:pt idx="59">
                  <c:v>3014327</c:v>
                </c:pt>
                <c:pt idx="60">
                  <c:v>3062157</c:v>
                </c:pt>
                <c:pt idx="61">
                  <c:v>3104532</c:v>
                </c:pt>
                <c:pt idx="62">
                  <c:v>3195562</c:v>
                </c:pt>
                <c:pt idx="63">
                  <c:v>3254002</c:v>
                </c:pt>
                <c:pt idx="64">
                  <c:v>3289502</c:v>
                </c:pt>
                <c:pt idx="65">
                  <c:v>3320462</c:v>
                </c:pt>
                <c:pt idx="66">
                  <c:v>3369837</c:v>
                </c:pt>
                <c:pt idx="67">
                  <c:v>3411247</c:v>
                </c:pt>
                <c:pt idx="68">
                  <c:v>3447897</c:v>
                </c:pt>
                <c:pt idx="69">
                  <c:v>3513207</c:v>
                </c:pt>
                <c:pt idx="70">
                  <c:v>3576417</c:v>
                </c:pt>
                <c:pt idx="71">
                  <c:v>3656937</c:v>
                </c:pt>
                <c:pt idx="72">
                  <c:v>3723457</c:v>
                </c:pt>
                <c:pt idx="73">
                  <c:v>3757447</c:v>
                </c:pt>
                <c:pt idx="74">
                  <c:v>3819767</c:v>
                </c:pt>
                <c:pt idx="75">
                  <c:v>3946897</c:v>
                </c:pt>
                <c:pt idx="76">
                  <c:v>4020097</c:v>
                </c:pt>
                <c:pt idx="77">
                  <c:v>4081947</c:v>
                </c:pt>
                <c:pt idx="78">
                  <c:v>4143127</c:v>
                </c:pt>
                <c:pt idx="79">
                  <c:v>4186302</c:v>
                </c:pt>
                <c:pt idx="80">
                  <c:v>4221172</c:v>
                </c:pt>
                <c:pt idx="81">
                  <c:v>4240487</c:v>
                </c:pt>
                <c:pt idx="82">
                  <c:v>4275762</c:v>
                </c:pt>
              </c:numCache>
            </c:numRef>
          </c:val>
        </c:ser>
        <c:ser>
          <c:idx val="1"/>
          <c:order val="1"/>
          <c:tx>
            <c:v>OBESLÁNO PRŮBĚŽNĚ</c:v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'OKRESY-LETÁKY'!$E$4:$E$86</c:f>
              <c:strCache>
                <c:ptCount val="83"/>
                <c:pt idx="0">
                  <c:v>3.2.1999</c:v>
                </c:pt>
                <c:pt idx="1">
                  <c:v>28.1.1999</c:v>
                </c:pt>
                <c:pt idx="2">
                  <c:v>3.2.1999</c:v>
                </c:pt>
                <c:pt idx="3">
                  <c:v>1.2.1999</c:v>
                </c:pt>
                <c:pt idx="4">
                  <c:v>12.1.1999</c:v>
                </c:pt>
                <c:pt idx="5">
                  <c:v>25.1.1999</c:v>
                </c:pt>
                <c:pt idx="6">
                  <c:v>1.3.1999</c:v>
                </c:pt>
                <c:pt idx="7">
                  <c:v>18.2.1999</c:v>
                </c:pt>
                <c:pt idx="8">
                  <c:v>4.3.1999</c:v>
                </c:pt>
                <c:pt idx="9">
                  <c:v>8.-9.2.1999</c:v>
                </c:pt>
                <c:pt idx="10">
                  <c:v>12.3.1999</c:v>
                </c:pt>
                <c:pt idx="11">
                  <c:v>22.2.1999</c:v>
                </c:pt>
                <c:pt idx="12">
                  <c:v>16.2.1999</c:v>
                </c:pt>
                <c:pt idx="13">
                  <c:v>22.2.1999</c:v>
                </c:pt>
                <c:pt idx="14">
                  <c:v>9.2.1999</c:v>
                </c:pt>
                <c:pt idx="15">
                  <c:v>16.2.1999</c:v>
                </c:pt>
                <c:pt idx="16">
                  <c:v>8.2.1999</c:v>
                </c:pt>
                <c:pt idx="17">
                  <c:v>24.3.1999</c:v>
                </c:pt>
                <c:pt idx="18">
                  <c:v>25.1.1999</c:v>
                </c:pt>
                <c:pt idx="19">
                  <c:v>23.2.1999</c:v>
                </c:pt>
                <c:pt idx="20">
                  <c:v>25.2.1999</c:v>
                </c:pt>
                <c:pt idx="21">
                  <c:v>1.3.1999</c:v>
                </c:pt>
                <c:pt idx="22">
                  <c:v>9.2.1999</c:v>
                </c:pt>
                <c:pt idx="23">
                  <c:v>27.1.1999</c:v>
                </c:pt>
                <c:pt idx="24">
                  <c:v>26.2.1999</c:v>
                </c:pt>
                <c:pt idx="25">
                  <c:v>18.2.1999</c:v>
                </c:pt>
                <c:pt idx="26">
                  <c:v>19.2.1999</c:v>
                </c:pt>
                <c:pt idx="27">
                  <c:v>3.3.1999</c:v>
                </c:pt>
                <c:pt idx="28">
                  <c:v>17.3.1999</c:v>
                </c:pt>
                <c:pt idx="29">
                  <c:v>4.2.1999</c:v>
                </c:pt>
                <c:pt idx="30">
                  <c:v>18.2.1999</c:v>
                </c:pt>
                <c:pt idx="31">
                  <c:v>1.3.1999</c:v>
                </c:pt>
                <c:pt idx="32">
                  <c:v>9.3.1999</c:v>
                </c:pt>
                <c:pt idx="33">
                  <c:v>4.2.1999</c:v>
                </c:pt>
                <c:pt idx="34">
                  <c:v>25.2.1999</c:v>
                </c:pt>
                <c:pt idx="35">
                  <c:v>16.2.1999</c:v>
                </c:pt>
                <c:pt idx="36">
                  <c:v>17.2.1999</c:v>
                </c:pt>
                <c:pt idx="37">
                  <c:v>4.3.1999</c:v>
                </c:pt>
                <c:pt idx="38">
                  <c:v>10.2.1999</c:v>
                </c:pt>
                <c:pt idx="39">
                  <c:v>11.2.1999</c:v>
                </c:pt>
                <c:pt idx="40">
                  <c:v>10.3.1999</c:v>
                </c:pt>
                <c:pt idx="41">
                  <c:v>22.1.1999</c:v>
                </c:pt>
                <c:pt idx="42">
                  <c:v>13.10.1998</c:v>
                </c:pt>
                <c:pt idx="43">
                  <c:v>3.3.1999</c:v>
                </c:pt>
                <c:pt idx="44">
                  <c:v>4.3.1999</c:v>
                </c:pt>
                <c:pt idx="45">
                  <c:v>19.2.1999</c:v>
                </c:pt>
                <c:pt idx="46">
                  <c:v>29.1.1999</c:v>
                </c:pt>
                <c:pt idx="47">
                  <c:v>8.2.1999</c:v>
                </c:pt>
                <c:pt idx="48">
                  <c:v>18.2.1999</c:v>
                </c:pt>
                <c:pt idx="49">
                  <c:v>17.2.1999</c:v>
                </c:pt>
                <c:pt idx="50">
                  <c:v>8.-9.2.1999</c:v>
                </c:pt>
                <c:pt idx="51">
                  <c:v>15.3.1999</c:v>
                </c:pt>
                <c:pt idx="52">
                  <c:v>22.2.1999</c:v>
                </c:pt>
                <c:pt idx="53">
                  <c:v>18.2.1999</c:v>
                </c:pt>
                <c:pt idx="54">
                  <c:v>9.2.1999</c:v>
                </c:pt>
                <c:pt idx="55">
                  <c:v>19.2.1999</c:v>
                </c:pt>
                <c:pt idx="56">
                  <c:v>4.2.1999</c:v>
                </c:pt>
                <c:pt idx="57">
                  <c:v>9.3.1999</c:v>
                </c:pt>
                <c:pt idx="58">
                  <c:v>17.2.1999</c:v>
                </c:pt>
                <c:pt idx="59">
                  <c:v>25.2.1999</c:v>
                </c:pt>
                <c:pt idx="60">
                  <c:v>18.3.1999</c:v>
                </c:pt>
                <c:pt idx="61">
                  <c:v>10.2.1999</c:v>
                </c:pt>
                <c:pt idx="62">
                  <c:v>3.2.1999</c:v>
                </c:pt>
                <c:pt idx="63">
                  <c:v>5.3.1999</c:v>
                </c:pt>
                <c:pt idx="64">
                  <c:v>1.2.1999</c:v>
                </c:pt>
                <c:pt idx="65">
                  <c:v>26.2.1999</c:v>
                </c:pt>
                <c:pt idx="66">
                  <c:v>29.1.1999</c:v>
                </c:pt>
                <c:pt idx="67">
                  <c:v>3.2.1999</c:v>
                </c:pt>
                <c:pt idx="68">
                  <c:v>4.2.1999</c:v>
                </c:pt>
                <c:pt idx="69">
                  <c:v>17.2.1999</c:v>
                </c:pt>
                <c:pt idx="70">
                  <c:v>11.2.1999</c:v>
                </c:pt>
                <c:pt idx="71">
                  <c:v>12.2.1999</c:v>
                </c:pt>
                <c:pt idx="72">
                  <c:v>16.2.1999</c:v>
                </c:pt>
                <c:pt idx="73">
                  <c:v>22.2.1999</c:v>
                </c:pt>
                <c:pt idx="74">
                  <c:v>9.2.1999</c:v>
                </c:pt>
                <c:pt idx="75">
                  <c:v>24.2.1999</c:v>
                </c:pt>
                <c:pt idx="76">
                  <c:v>8.3.1999</c:v>
                </c:pt>
                <c:pt idx="77">
                  <c:v>15.2.1999</c:v>
                </c:pt>
                <c:pt idx="78">
                  <c:v>16.2.1999</c:v>
                </c:pt>
                <c:pt idx="79">
                  <c:v>18.2.1999</c:v>
                </c:pt>
                <c:pt idx="80">
                  <c:v>22.2.1999</c:v>
                </c:pt>
                <c:pt idx="81">
                  <c:v>25.1.1999</c:v>
                </c:pt>
                <c:pt idx="82">
                  <c:v>25.1.1999</c:v>
                </c:pt>
              </c:strCache>
            </c:strRef>
          </c:cat>
          <c:val>
            <c:numRef>
              <c:f>'OKRESY-LETÁKY'!$C$4:$C$86</c:f>
              <c:numCache>
                <c:ptCount val="83"/>
                <c:pt idx="0">
                  <c:v>26725</c:v>
                </c:pt>
                <c:pt idx="1">
                  <c:v>62230</c:v>
                </c:pt>
                <c:pt idx="2">
                  <c:v>56930</c:v>
                </c:pt>
                <c:pt idx="3">
                  <c:v>33830</c:v>
                </c:pt>
                <c:pt idx="4">
                  <c:v>37000</c:v>
                </c:pt>
                <c:pt idx="5">
                  <c:v>42590</c:v>
                </c:pt>
                <c:pt idx="6">
                  <c:v>41520</c:v>
                </c:pt>
                <c:pt idx="7">
                  <c:v>34825</c:v>
                </c:pt>
                <c:pt idx="8">
                  <c:v>46930</c:v>
                </c:pt>
                <c:pt idx="9">
                  <c:v>46945</c:v>
                </c:pt>
                <c:pt idx="10">
                  <c:v>133500</c:v>
                </c:pt>
                <c:pt idx="11">
                  <c:v>38460</c:v>
                </c:pt>
                <c:pt idx="12">
                  <c:v>34380</c:v>
                </c:pt>
                <c:pt idx="13">
                  <c:v>51130</c:v>
                </c:pt>
                <c:pt idx="14">
                  <c:v>69960</c:v>
                </c:pt>
                <c:pt idx="15">
                  <c:v>31870</c:v>
                </c:pt>
                <c:pt idx="16">
                  <c:v>77600</c:v>
                </c:pt>
                <c:pt idx="17">
                  <c:v>40360</c:v>
                </c:pt>
                <c:pt idx="18">
                  <c:v>46820</c:v>
                </c:pt>
                <c:pt idx="19">
                  <c:v>42275</c:v>
                </c:pt>
                <c:pt idx="20">
                  <c:v>19615</c:v>
                </c:pt>
                <c:pt idx="21">
                  <c:v>38430</c:v>
                </c:pt>
                <c:pt idx="22">
                  <c:v>26905</c:v>
                </c:pt>
                <c:pt idx="23">
                  <c:v>59310</c:v>
                </c:pt>
                <c:pt idx="24">
                  <c:v>53600</c:v>
                </c:pt>
                <c:pt idx="25">
                  <c:v>40710</c:v>
                </c:pt>
                <c:pt idx="26">
                  <c:v>31115</c:v>
                </c:pt>
                <c:pt idx="27">
                  <c:v>20660</c:v>
                </c:pt>
                <c:pt idx="28">
                  <c:v>82430</c:v>
                </c:pt>
                <c:pt idx="29">
                  <c:v>29050</c:v>
                </c:pt>
                <c:pt idx="30">
                  <c:v>49660</c:v>
                </c:pt>
                <c:pt idx="31">
                  <c:v>20820</c:v>
                </c:pt>
                <c:pt idx="32">
                  <c:v>51790</c:v>
                </c:pt>
                <c:pt idx="33">
                  <c:v>137150</c:v>
                </c:pt>
                <c:pt idx="34">
                  <c:v>31045</c:v>
                </c:pt>
                <c:pt idx="35">
                  <c:v>37480</c:v>
                </c:pt>
                <c:pt idx="36">
                  <c:v>39620</c:v>
                </c:pt>
                <c:pt idx="37">
                  <c:v>38390</c:v>
                </c:pt>
                <c:pt idx="38">
                  <c:v>83680</c:v>
                </c:pt>
                <c:pt idx="39">
                  <c:v>53980</c:v>
                </c:pt>
                <c:pt idx="40">
                  <c:v>49920</c:v>
                </c:pt>
                <c:pt idx="41">
                  <c:v>62830</c:v>
                </c:pt>
                <c:pt idx="42">
                  <c:v>32500</c:v>
                </c:pt>
                <c:pt idx="43">
                  <c:v>32530</c:v>
                </c:pt>
                <c:pt idx="44">
                  <c:v>37020</c:v>
                </c:pt>
                <c:pt idx="45">
                  <c:v>25420</c:v>
                </c:pt>
                <c:pt idx="46">
                  <c:v>43620</c:v>
                </c:pt>
                <c:pt idx="47">
                  <c:v>66215</c:v>
                </c:pt>
                <c:pt idx="48">
                  <c:v>50150</c:v>
                </c:pt>
                <c:pt idx="49">
                  <c:v>32362</c:v>
                </c:pt>
                <c:pt idx="50">
                  <c:v>32080</c:v>
                </c:pt>
                <c:pt idx="51">
                  <c:v>180000</c:v>
                </c:pt>
                <c:pt idx="52">
                  <c:v>21005</c:v>
                </c:pt>
                <c:pt idx="53">
                  <c:v>40715</c:v>
                </c:pt>
                <c:pt idx="54">
                  <c:v>57060</c:v>
                </c:pt>
                <c:pt idx="55">
                  <c:v>51470</c:v>
                </c:pt>
                <c:pt idx="56">
                  <c:v>96610</c:v>
                </c:pt>
                <c:pt idx="57">
                  <c:v>45000</c:v>
                </c:pt>
                <c:pt idx="58">
                  <c:v>46855</c:v>
                </c:pt>
                <c:pt idx="59">
                  <c:v>69645</c:v>
                </c:pt>
                <c:pt idx="60">
                  <c:v>47830</c:v>
                </c:pt>
                <c:pt idx="61">
                  <c:v>42375</c:v>
                </c:pt>
                <c:pt idx="62">
                  <c:v>91030</c:v>
                </c:pt>
                <c:pt idx="63">
                  <c:v>58440</c:v>
                </c:pt>
                <c:pt idx="64">
                  <c:v>35500</c:v>
                </c:pt>
                <c:pt idx="65">
                  <c:v>30960</c:v>
                </c:pt>
                <c:pt idx="66">
                  <c:v>49375</c:v>
                </c:pt>
                <c:pt idx="67">
                  <c:v>41410</c:v>
                </c:pt>
                <c:pt idx="68">
                  <c:v>36650</c:v>
                </c:pt>
                <c:pt idx="69">
                  <c:v>65310</c:v>
                </c:pt>
                <c:pt idx="70">
                  <c:v>63210</c:v>
                </c:pt>
                <c:pt idx="71">
                  <c:v>80520</c:v>
                </c:pt>
                <c:pt idx="72">
                  <c:v>66520</c:v>
                </c:pt>
                <c:pt idx="73">
                  <c:v>33990</c:v>
                </c:pt>
                <c:pt idx="74">
                  <c:v>62320</c:v>
                </c:pt>
                <c:pt idx="75">
                  <c:v>127130</c:v>
                </c:pt>
                <c:pt idx="76">
                  <c:v>73200</c:v>
                </c:pt>
                <c:pt idx="77">
                  <c:v>61850</c:v>
                </c:pt>
                <c:pt idx="78">
                  <c:v>61180</c:v>
                </c:pt>
                <c:pt idx="79">
                  <c:v>43175</c:v>
                </c:pt>
                <c:pt idx="80">
                  <c:v>34870</c:v>
                </c:pt>
                <c:pt idx="81">
                  <c:v>19315</c:v>
                </c:pt>
                <c:pt idx="82">
                  <c:v>35275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'OKRESY-LETÁKY'!$E$4:$E$86</c:f>
              <c:strCache>
                <c:ptCount val="83"/>
                <c:pt idx="0">
                  <c:v>3.2.1999</c:v>
                </c:pt>
                <c:pt idx="1">
                  <c:v>28.1.1999</c:v>
                </c:pt>
                <c:pt idx="2">
                  <c:v>3.2.1999</c:v>
                </c:pt>
                <c:pt idx="3">
                  <c:v>1.2.1999</c:v>
                </c:pt>
                <c:pt idx="4">
                  <c:v>12.1.1999</c:v>
                </c:pt>
                <c:pt idx="5">
                  <c:v>25.1.1999</c:v>
                </c:pt>
                <c:pt idx="6">
                  <c:v>1.3.1999</c:v>
                </c:pt>
                <c:pt idx="7">
                  <c:v>18.2.1999</c:v>
                </c:pt>
                <c:pt idx="8">
                  <c:v>4.3.1999</c:v>
                </c:pt>
                <c:pt idx="9">
                  <c:v>8.-9.2.1999</c:v>
                </c:pt>
                <c:pt idx="10">
                  <c:v>12.3.1999</c:v>
                </c:pt>
                <c:pt idx="11">
                  <c:v>22.2.1999</c:v>
                </c:pt>
                <c:pt idx="12">
                  <c:v>16.2.1999</c:v>
                </c:pt>
                <c:pt idx="13">
                  <c:v>22.2.1999</c:v>
                </c:pt>
                <c:pt idx="14">
                  <c:v>9.2.1999</c:v>
                </c:pt>
                <c:pt idx="15">
                  <c:v>16.2.1999</c:v>
                </c:pt>
                <c:pt idx="16">
                  <c:v>8.2.1999</c:v>
                </c:pt>
                <c:pt idx="17">
                  <c:v>24.3.1999</c:v>
                </c:pt>
                <c:pt idx="18">
                  <c:v>25.1.1999</c:v>
                </c:pt>
                <c:pt idx="19">
                  <c:v>23.2.1999</c:v>
                </c:pt>
                <c:pt idx="20">
                  <c:v>25.2.1999</c:v>
                </c:pt>
                <c:pt idx="21">
                  <c:v>1.3.1999</c:v>
                </c:pt>
                <c:pt idx="22">
                  <c:v>9.2.1999</c:v>
                </c:pt>
                <c:pt idx="23">
                  <c:v>27.1.1999</c:v>
                </c:pt>
                <c:pt idx="24">
                  <c:v>26.2.1999</c:v>
                </c:pt>
                <c:pt idx="25">
                  <c:v>18.2.1999</c:v>
                </c:pt>
                <c:pt idx="26">
                  <c:v>19.2.1999</c:v>
                </c:pt>
                <c:pt idx="27">
                  <c:v>3.3.1999</c:v>
                </c:pt>
                <c:pt idx="28">
                  <c:v>17.3.1999</c:v>
                </c:pt>
                <c:pt idx="29">
                  <c:v>4.2.1999</c:v>
                </c:pt>
                <c:pt idx="30">
                  <c:v>18.2.1999</c:v>
                </c:pt>
                <c:pt idx="31">
                  <c:v>1.3.1999</c:v>
                </c:pt>
                <c:pt idx="32">
                  <c:v>9.3.1999</c:v>
                </c:pt>
                <c:pt idx="33">
                  <c:v>4.2.1999</c:v>
                </c:pt>
                <c:pt idx="34">
                  <c:v>25.2.1999</c:v>
                </c:pt>
                <c:pt idx="35">
                  <c:v>16.2.1999</c:v>
                </c:pt>
                <c:pt idx="36">
                  <c:v>17.2.1999</c:v>
                </c:pt>
                <c:pt idx="37">
                  <c:v>4.3.1999</c:v>
                </c:pt>
                <c:pt idx="38">
                  <c:v>10.2.1999</c:v>
                </c:pt>
                <c:pt idx="39">
                  <c:v>11.2.1999</c:v>
                </c:pt>
                <c:pt idx="40">
                  <c:v>10.3.1999</c:v>
                </c:pt>
                <c:pt idx="41">
                  <c:v>22.1.1999</c:v>
                </c:pt>
                <c:pt idx="42">
                  <c:v>13.10.1998</c:v>
                </c:pt>
                <c:pt idx="43">
                  <c:v>3.3.1999</c:v>
                </c:pt>
                <c:pt idx="44">
                  <c:v>4.3.1999</c:v>
                </c:pt>
                <c:pt idx="45">
                  <c:v>19.2.1999</c:v>
                </c:pt>
                <c:pt idx="46">
                  <c:v>29.1.1999</c:v>
                </c:pt>
                <c:pt idx="47">
                  <c:v>8.2.1999</c:v>
                </c:pt>
                <c:pt idx="48">
                  <c:v>18.2.1999</c:v>
                </c:pt>
                <c:pt idx="49">
                  <c:v>17.2.1999</c:v>
                </c:pt>
                <c:pt idx="50">
                  <c:v>8.-9.2.1999</c:v>
                </c:pt>
                <c:pt idx="51">
                  <c:v>15.3.1999</c:v>
                </c:pt>
                <c:pt idx="52">
                  <c:v>22.2.1999</c:v>
                </c:pt>
                <c:pt idx="53">
                  <c:v>18.2.1999</c:v>
                </c:pt>
                <c:pt idx="54">
                  <c:v>9.2.1999</c:v>
                </c:pt>
                <c:pt idx="55">
                  <c:v>19.2.1999</c:v>
                </c:pt>
                <c:pt idx="56">
                  <c:v>4.2.1999</c:v>
                </c:pt>
                <c:pt idx="57">
                  <c:v>9.3.1999</c:v>
                </c:pt>
                <c:pt idx="58">
                  <c:v>17.2.1999</c:v>
                </c:pt>
                <c:pt idx="59">
                  <c:v>25.2.1999</c:v>
                </c:pt>
                <c:pt idx="60">
                  <c:v>18.3.1999</c:v>
                </c:pt>
                <c:pt idx="61">
                  <c:v>10.2.1999</c:v>
                </c:pt>
                <c:pt idx="62">
                  <c:v>3.2.1999</c:v>
                </c:pt>
                <c:pt idx="63">
                  <c:v>5.3.1999</c:v>
                </c:pt>
                <c:pt idx="64">
                  <c:v>1.2.1999</c:v>
                </c:pt>
                <c:pt idx="65">
                  <c:v>26.2.1999</c:v>
                </c:pt>
                <c:pt idx="66">
                  <c:v>29.1.1999</c:v>
                </c:pt>
                <c:pt idx="67">
                  <c:v>3.2.1999</c:v>
                </c:pt>
                <c:pt idx="68">
                  <c:v>4.2.1999</c:v>
                </c:pt>
                <c:pt idx="69">
                  <c:v>17.2.1999</c:v>
                </c:pt>
                <c:pt idx="70">
                  <c:v>11.2.1999</c:v>
                </c:pt>
                <c:pt idx="71">
                  <c:v>12.2.1999</c:v>
                </c:pt>
                <c:pt idx="72">
                  <c:v>16.2.1999</c:v>
                </c:pt>
                <c:pt idx="73">
                  <c:v>22.2.1999</c:v>
                </c:pt>
                <c:pt idx="74">
                  <c:v>9.2.1999</c:v>
                </c:pt>
                <c:pt idx="75">
                  <c:v>24.2.1999</c:v>
                </c:pt>
                <c:pt idx="76">
                  <c:v>8.3.1999</c:v>
                </c:pt>
                <c:pt idx="77">
                  <c:v>15.2.1999</c:v>
                </c:pt>
                <c:pt idx="78">
                  <c:v>16.2.1999</c:v>
                </c:pt>
                <c:pt idx="79">
                  <c:v>18.2.1999</c:v>
                </c:pt>
                <c:pt idx="80">
                  <c:v>22.2.1999</c:v>
                </c:pt>
                <c:pt idx="81">
                  <c:v>25.1.1999</c:v>
                </c:pt>
                <c:pt idx="82">
                  <c:v>25.1.1999</c:v>
                </c:pt>
              </c:strCache>
            </c:strRef>
          </c:cat>
          <c:val>
            <c:numRef>
              <c:f>'OKRESY-LETÁKY'!$F$4:$F$86</c:f>
            </c:numRef>
          </c:val>
        </c:ser>
        <c:axId val="45686503"/>
        <c:axId val="8525344"/>
      </c:areaChart>
      <c:catAx>
        <c:axId val="45686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</a:rPr>
                  <a:t>Zpracoval:  Ing.  Ivo  A.  B E N D 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8525344"/>
        <c:crosses val="autoZero"/>
        <c:auto val="0"/>
        <c:lblOffset val="100"/>
        <c:noMultiLvlLbl val="0"/>
      </c:catAx>
      <c:valAx>
        <c:axId val="85253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456865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</c:legendEntry>
      <c:layout>
        <c:manualLayout>
          <c:xMode val="edge"/>
          <c:yMode val="edge"/>
          <c:x val="0"/>
          <c:y val="0.97125"/>
          <c:w val="0.57375"/>
          <c:h val="0.0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span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</cdr:x>
      <cdr:y>0.48575</cdr:y>
    </cdr:from>
    <cdr:to>
      <cdr:x>0.559</cdr:x>
      <cdr:y>0.53825</cdr:y>
    </cdr:to>
    <cdr:sp>
      <cdr:nvSpPr>
        <cdr:cNvPr id="1" name="TextBox 2"/>
        <cdr:cNvSpPr txBox="1">
          <a:spLocks noChangeArrowheads="1"/>
        </cdr:cNvSpPr>
      </cdr:nvSpPr>
      <cdr:spPr>
        <a:xfrm>
          <a:off x="3333750" y="3076575"/>
          <a:ext cx="2857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50" b="0" i="0" u="none" baseline="0"/>
            <a:t>F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</cdr:x>
      <cdr:y>0.00725</cdr:y>
    </cdr:from>
    <cdr:to>
      <cdr:x>0.945</cdr:x>
      <cdr:y>0.118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38100"/>
          <a:ext cx="545782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75" b="1" i="0" u="none" baseline="0">
              <a:solidFill>
                <a:srgbClr val="FF0000"/>
              </a:solidFill>
            </a:rPr>
            <a:t>REAKCE LIDÍ (%) Z PRAHY NA LETÁKY 
O VESMÍRNÝCH LIDECH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105</xdr:row>
      <xdr:rowOff>85725</xdr:rowOff>
    </xdr:from>
    <xdr:to>
      <xdr:col>11</xdr:col>
      <xdr:colOff>228600</xdr:colOff>
      <xdr:row>142</xdr:row>
      <xdr:rowOff>85725</xdr:rowOff>
    </xdr:to>
    <xdr:graphicFrame>
      <xdr:nvGraphicFramePr>
        <xdr:cNvPr id="1" name="Chart 3"/>
        <xdr:cNvGraphicFramePr/>
      </xdr:nvGraphicFramePr>
      <xdr:xfrm>
        <a:off x="409575" y="18564225"/>
        <a:ext cx="64770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145</xdr:row>
      <xdr:rowOff>0</xdr:rowOff>
    </xdr:from>
    <xdr:to>
      <xdr:col>11</xdr:col>
      <xdr:colOff>200025</xdr:colOff>
      <xdr:row>182</xdr:row>
      <xdr:rowOff>9525</xdr:rowOff>
    </xdr:to>
    <xdr:graphicFrame>
      <xdr:nvGraphicFramePr>
        <xdr:cNvPr id="2" name="Chart 4"/>
        <xdr:cNvGraphicFramePr/>
      </xdr:nvGraphicFramePr>
      <xdr:xfrm>
        <a:off x="371475" y="25336500"/>
        <a:ext cx="6486525" cy="635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105</xdr:row>
      <xdr:rowOff>76200</xdr:rowOff>
    </xdr:from>
    <xdr:to>
      <xdr:col>28</xdr:col>
      <xdr:colOff>0</xdr:colOff>
      <xdr:row>142</xdr:row>
      <xdr:rowOff>85725</xdr:rowOff>
    </xdr:to>
    <xdr:graphicFrame>
      <xdr:nvGraphicFramePr>
        <xdr:cNvPr id="3" name="Chart 5"/>
        <xdr:cNvGraphicFramePr/>
      </xdr:nvGraphicFramePr>
      <xdr:xfrm>
        <a:off x="7010400" y="18554700"/>
        <a:ext cx="6353175" cy="635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145</xdr:row>
      <xdr:rowOff>9525</xdr:rowOff>
    </xdr:from>
    <xdr:to>
      <xdr:col>28</xdr:col>
      <xdr:colOff>0</xdr:colOff>
      <xdr:row>182</xdr:row>
      <xdr:rowOff>28575</xdr:rowOff>
    </xdr:to>
    <xdr:graphicFrame>
      <xdr:nvGraphicFramePr>
        <xdr:cNvPr id="4" name="Chart 6"/>
        <xdr:cNvGraphicFramePr/>
      </xdr:nvGraphicFramePr>
      <xdr:xfrm>
        <a:off x="7010400" y="25346025"/>
        <a:ext cx="6353175" cy="636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0.49175</cdr:x>
      <cdr:y>0.5125</cdr:y>
    </cdr:from>
    <cdr:to>
      <cdr:x>0.65025</cdr:x>
      <cdr:y>0.531</cdr:y>
    </cdr:to>
    <cdr:sp>
      <cdr:nvSpPr>
        <cdr:cNvPr id="1" name="TextBox 1"/>
        <cdr:cNvSpPr txBox="1">
          <a:spLocks noChangeArrowheads="1"/>
        </cdr:cNvSpPr>
      </cdr:nvSpPr>
      <cdr:spPr>
        <a:xfrm>
          <a:off x="3390900" y="4743450"/>
          <a:ext cx="10953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OBESLÁNO CELKEM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200025</xdr:colOff>
      <xdr:row>50</xdr:row>
      <xdr:rowOff>123825</xdr:rowOff>
    </xdr:to>
    <xdr:graphicFrame>
      <xdr:nvGraphicFramePr>
        <xdr:cNvPr id="1" name="Chart 1"/>
        <xdr:cNvGraphicFramePr/>
      </xdr:nvGraphicFramePr>
      <xdr:xfrm>
        <a:off x="0" y="381000"/>
        <a:ext cx="6905625" cy="926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6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" sqref="B4"/>
    </sheetView>
  </sheetViews>
  <sheetFormatPr defaultColWidth="8.796875" defaultRowHeight="13.5" customHeight="1"/>
  <cols>
    <col min="1" max="1" width="2.69921875" style="7" customWidth="1"/>
    <col min="2" max="2" width="16.796875" style="0" customWidth="1"/>
    <col min="3" max="3" width="8.59765625" style="8" customWidth="1"/>
    <col min="4" max="4" width="8.3984375" style="8" customWidth="1"/>
    <col min="6" max="6" width="7.796875" style="0" hidden="1" customWidth="1"/>
    <col min="7" max="7" width="8" style="0" customWidth="1"/>
    <col min="8" max="8" width="4.09765625" style="38" customWidth="1"/>
    <col min="9" max="9" width="4.09765625" style="41" customWidth="1"/>
    <col min="10" max="10" width="4.19921875" style="39" customWidth="1"/>
    <col min="11" max="11" width="4.19921875" style="42" customWidth="1"/>
    <col min="12" max="12" width="3.69921875" style="3" customWidth="1"/>
    <col min="13" max="13" width="6.3984375" style="29" hidden="1" customWidth="1"/>
    <col min="14" max="14" width="6.3984375" style="27" hidden="1" customWidth="1"/>
    <col min="15" max="15" width="6.796875" style="26" hidden="1" customWidth="1"/>
    <col min="16" max="16" width="6.296875" style="25" hidden="1" customWidth="1"/>
    <col min="17" max="17" width="6.3984375" style="4" hidden="1" customWidth="1"/>
    <col min="18" max="18" width="5" style="38" customWidth="1"/>
    <col min="19" max="19" width="4.59765625" style="39" customWidth="1"/>
    <col min="20" max="20" width="4.296875" style="3" customWidth="1"/>
    <col min="21" max="22" width="8.8984375" style="0" hidden="1" customWidth="1"/>
  </cols>
  <sheetData>
    <row r="1" spans="1:3" ht="33" customHeight="1">
      <c r="A1" s="125" t="s">
        <v>125</v>
      </c>
      <c r="B1" s="125"/>
      <c r="C1" s="124"/>
    </row>
    <row r="2" spans="1:18" ht="22.5" customHeight="1">
      <c r="A2" s="123" t="s">
        <v>122</v>
      </c>
      <c r="B2" s="45"/>
      <c r="C2" s="45" t="s">
        <v>123</v>
      </c>
      <c r="D2" s="1"/>
      <c r="H2" s="44" t="s">
        <v>58</v>
      </c>
      <c r="M2" s="28" t="s">
        <v>59</v>
      </c>
      <c r="R2" s="44" t="s">
        <v>120</v>
      </c>
    </row>
    <row r="3" spans="1:22" ht="13.5" customHeight="1">
      <c r="A3" s="2" t="s">
        <v>56</v>
      </c>
      <c r="B3" s="2" t="s">
        <v>103</v>
      </c>
      <c r="C3" s="2" t="s">
        <v>106</v>
      </c>
      <c r="D3" s="2" t="s">
        <v>51</v>
      </c>
      <c r="E3" s="2" t="s">
        <v>104</v>
      </c>
      <c r="F3" s="2" t="s">
        <v>104</v>
      </c>
      <c r="G3" s="2" t="s">
        <v>95</v>
      </c>
      <c r="H3" s="74" t="s">
        <v>10</v>
      </c>
      <c r="I3" s="76" t="s">
        <v>52</v>
      </c>
      <c r="J3" s="78" t="s">
        <v>53</v>
      </c>
      <c r="K3" s="80" t="s">
        <v>54</v>
      </c>
      <c r="L3" s="82" t="s">
        <v>55</v>
      </c>
      <c r="M3" s="10" t="s">
        <v>10</v>
      </c>
      <c r="N3" s="15" t="s">
        <v>52</v>
      </c>
      <c r="O3" s="16" t="s">
        <v>53</v>
      </c>
      <c r="P3" s="23" t="s">
        <v>54</v>
      </c>
      <c r="Q3" s="17" t="s">
        <v>55</v>
      </c>
      <c r="R3" s="90" t="s">
        <v>73</v>
      </c>
      <c r="S3" s="91">
        <v>0</v>
      </c>
      <c r="T3" s="92" t="s">
        <v>74</v>
      </c>
      <c r="U3" s="48" t="s">
        <v>17</v>
      </c>
      <c r="V3" s="48" t="s">
        <v>17</v>
      </c>
    </row>
    <row r="4" spans="1:22" s="7" customFormat="1" ht="13.5" customHeight="1">
      <c r="A4" s="6">
        <v>1</v>
      </c>
      <c r="B4" s="13" t="s">
        <v>45</v>
      </c>
      <c r="C4" s="9">
        <v>26725</v>
      </c>
      <c r="D4" s="53">
        <v>36193</v>
      </c>
      <c r="E4" s="30">
        <v>36194</v>
      </c>
      <c r="F4" s="31">
        <f>C4</f>
        <v>26725</v>
      </c>
      <c r="G4" s="13">
        <f>SUM(C2:C4)</f>
        <v>26725</v>
      </c>
      <c r="H4" s="96">
        <v>1</v>
      </c>
      <c r="I4" s="100">
        <v>70</v>
      </c>
      <c r="J4" s="97">
        <f>100-H4-I4-K4-L4</f>
        <v>20</v>
      </c>
      <c r="K4" s="101">
        <v>9</v>
      </c>
      <c r="L4" s="98">
        <v>0</v>
      </c>
      <c r="M4" s="20">
        <f aca="true" t="shared" si="0" ref="M4:M21">F4*H4/100</f>
        <v>267.25</v>
      </c>
      <c r="N4" s="21">
        <f aca="true" t="shared" si="1" ref="N4:N21">F4*I4/100</f>
        <v>18707.5</v>
      </c>
      <c r="O4" s="22">
        <f aca="true" t="shared" si="2" ref="O4:O21">F4*J4/100</f>
        <v>5345</v>
      </c>
      <c r="P4" s="24">
        <f aca="true" t="shared" si="3" ref="P4:P21">F4*K4/100</f>
        <v>2405.25</v>
      </c>
      <c r="Q4" s="32">
        <f aca="true" t="shared" si="4" ref="Q4:Q21">F4*L4/100</f>
        <v>0</v>
      </c>
      <c r="R4" s="93">
        <f aca="true" t="shared" si="5" ref="R4:R21">H4+I4</f>
        <v>71</v>
      </c>
      <c r="S4" s="94">
        <f aca="true" t="shared" si="6" ref="S4:S21">J4</f>
        <v>20</v>
      </c>
      <c r="T4" s="95">
        <f aca="true" t="shared" si="7" ref="T4:T21">K4+L4</f>
        <v>9</v>
      </c>
      <c r="U4" s="49">
        <f aca="true" t="shared" si="8" ref="U4:U71">H4+I4+J4+K4+L4</f>
        <v>100</v>
      </c>
      <c r="V4" s="49">
        <f aca="true" t="shared" si="9" ref="V4:V71">R4+S4+T4</f>
        <v>100</v>
      </c>
    </row>
    <row r="5" spans="1:22" s="7" customFormat="1" ht="13.5" customHeight="1">
      <c r="A5" s="6">
        <f>A4+1</f>
        <v>2</v>
      </c>
      <c r="B5" s="13" t="s">
        <v>99</v>
      </c>
      <c r="C5" s="9">
        <v>62230</v>
      </c>
      <c r="D5" s="53">
        <v>36187</v>
      </c>
      <c r="E5" s="30">
        <v>36188</v>
      </c>
      <c r="F5" s="31">
        <f aca="true" t="shared" si="10" ref="F5:F35">C5</f>
        <v>62230</v>
      </c>
      <c r="G5" s="31">
        <f>SUM(C2:C5)</f>
        <v>88955</v>
      </c>
      <c r="H5" s="96">
        <v>18</v>
      </c>
      <c r="I5" s="100">
        <v>45</v>
      </c>
      <c r="J5" s="97">
        <f aca="true" t="shared" si="11" ref="J5:J81">100-H5-I5-K5-L5</f>
        <v>25</v>
      </c>
      <c r="K5" s="101">
        <v>10</v>
      </c>
      <c r="L5" s="98">
        <v>2</v>
      </c>
      <c r="M5" s="20">
        <f aca="true" t="shared" si="12" ref="M5:M10">F5*H5/100</f>
        <v>11201.4</v>
      </c>
      <c r="N5" s="21">
        <f aca="true" t="shared" si="13" ref="N5:N10">F5*I5/100</f>
        <v>28003.5</v>
      </c>
      <c r="O5" s="22">
        <f aca="true" t="shared" si="14" ref="O5:O10">F5*J5/100</f>
        <v>15557.5</v>
      </c>
      <c r="P5" s="24">
        <f aca="true" t="shared" si="15" ref="P5:P10">F5*K5/100</f>
        <v>6223</v>
      </c>
      <c r="Q5" s="32">
        <f aca="true" t="shared" si="16" ref="Q5:Q10">F5*L5/100</f>
        <v>1244.6</v>
      </c>
      <c r="R5" s="93">
        <f t="shared" si="5"/>
        <v>63</v>
      </c>
      <c r="S5" s="94">
        <f t="shared" si="6"/>
        <v>25</v>
      </c>
      <c r="T5" s="95">
        <f t="shared" si="7"/>
        <v>12</v>
      </c>
      <c r="U5" s="49">
        <f t="shared" si="8"/>
        <v>100</v>
      </c>
      <c r="V5" s="49">
        <f t="shared" si="9"/>
        <v>100</v>
      </c>
    </row>
    <row r="6" spans="1:22" s="7" customFormat="1" ht="13.5" customHeight="1">
      <c r="A6" s="54">
        <f aca="true" t="shared" si="17" ref="A6:A69">A5+1</f>
        <v>3</v>
      </c>
      <c r="B6" s="13" t="s">
        <v>86</v>
      </c>
      <c r="C6" s="9">
        <v>56930</v>
      </c>
      <c r="D6" s="53">
        <v>36193</v>
      </c>
      <c r="E6" s="30">
        <v>36194</v>
      </c>
      <c r="F6" s="31">
        <f t="shared" si="10"/>
        <v>56930</v>
      </c>
      <c r="G6" s="13">
        <f>SUM(C2:C6)</f>
        <v>145885</v>
      </c>
      <c r="H6" s="96">
        <v>18</v>
      </c>
      <c r="I6" s="100">
        <v>45</v>
      </c>
      <c r="J6" s="97">
        <f t="shared" si="11"/>
        <v>21</v>
      </c>
      <c r="K6" s="101">
        <v>13</v>
      </c>
      <c r="L6" s="98">
        <v>3</v>
      </c>
      <c r="M6" s="20">
        <f t="shared" si="12"/>
        <v>10247.4</v>
      </c>
      <c r="N6" s="21">
        <f t="shared" si="13"/>
        <v>25618.5</v>
      </c>
      <c r="O6" s="22">
        <f t="shared" si="14"/>
        <v>11955.3</v>
      </c>
      <c r="P6" s="24">
        <f t="shared" si="15"/>
        <v>7400.9</v>
      </c>
      <c r="Q6" s="32">
        <f t="shared" si="16"/>
        <v>1707.9</v>
      </c>
      <c r="R6" s="93">
        <f t="shared" si="5"/>
        <v>63</v>
      </c>
      <c r="S6" s="94">
        <f t="shared" si="6"/>
        <v>21</v>
      </c>
      <c r="T6" s="95">
        <f t="shared" si="7"/>
        <v>16</v>
      </c>
      <c r="U6" s="49">
        <f t="shared" si="8"/>
        <v>100</v>
      </c>
      <c r="V6" s="49">
        <f t="shared" si="9"/>
        <v>100</v>
      </c>
    </row>
    <row r="7" spans="1:22" s="7" customFormat="1" ht="13.5" customHeight="1">
      <c r="A7" s="6">
        <f t="shared" si="17"/>
        <v>4</v>
      </c>
      <c r="B7" s="13" t="s">
        <v>14</v>
      </c>
      <c r="C7" s="9">
        <v>33830</v>
      </c>
      <c r="D7" s="52">
        <v>36189</v>
      </c>
      <c r="E7" s="30">
        <v>36192</v>
      </c>
      <c r="F7" s="31">
        <f t="shared" si="10"/>
        <v>33830</v>
      </c>
      <c r="G7" s="13">
        <f>SUM(C2:C7)</f>
        <v>179715</v>
      </c>
      <c r="H7" s="96">
        <v>18</v>
      </c>
      <c r="I7" s="100">
        <v>45</v>
      </c>
      <c r="J7" s="97">
        <f t="shared" si="11"/>
        <v>19</v>
      </c>
      <c r="K7" s="101">
        <v>18</v>
      </c>
      <c r="L7" s="98">
        <v>0</v>
      </c>
      <c r="M7" s="20">
        <f t="shared" si="12"/>
        <v>6089.4</v>
      </c>
      <c r="N7" s="21">
        <f t="shared" si="13"/>
        <v>15223.5</v>
      </c>
      <c r="O7" s="22">
        <f t="shared" si="14"/>
        <v>6427.7</v>
      </c>
      <c r="P7" s="24">
        <f t="shared" si="15"/>
        <v>6089.4</v>
      </c>
      <c r="Q7" s="32">
        <f t="shared" si="16"/>
        <v>0</v>
      </c>
      <c r="R7" s="93">
        <f t="shared" si="5"/>
        <v>63</v>
      </c>
      <c r="S7" s="94">
        <f t="shared" si="6"/>
        <v>19</v>
      </c>
      <c r="T7" s="95">
        <f t="shared" si="7"/>
        <v>18</v>
      </c>
      <c r="U7" s="49">
        <f t="shared" si="8"/>
        <v>100</v>
      </c>
      <c r="V7" s="49">
        <f t="shared" si="9"/>
        <v>100</v>
      </c>
    </row>
    <row r="8" spans="1:22" s="7" customFormat="1" ht="13.5" customHeight="1">
      <c r="A8" s="6">
        <f>A7+1</f>
        <v>5</v>
      </c>
      <c r="B8" s="13" t="s">
        <v>47</v>
      </c>
      <c r="C8" s="9">
        <v>37000</v>
      </c>
      <c r="D8" s="52">
        <v>36170</v>
      </c>
      <c r="E8" s="11">
        <v>36172</v>
      </c>
      <c r="F8" s="13">
        <f t="shared" si="10"/>
        <v>37000</v>
      </c>
      <c r="G8" s="13">
        <f>SUM(C2:C8)</f>
        <v>216715</v>
      </c>
      <c r="H8" s="96">
        <v>30</v>
      </c>
      <c r="I8" s="100">
        <v>30</v>
      </c>
      <c r="J8" s="97">
        <f>100-H8-I8-K8-L8</f>
        <v>10</v>
      </c>
      <c r="K8" s="101">
        <v>30</v>
      </c>
      <c r="L8" s="98">
        <v>0</v>
      </c>
      <c r="M8" s="20">
        <f>F8*H8/100</f>
        <v>11100</v>
      </c>
      <c r="N8" s="21">
        <f>F8*I8/100</f>
        <v>11100</v>
      </c>
      <c r="O8" s="22">
        <f>F8*J8/100</f>
        <v>3700</v>
      </c>
      <c r="P8" s="24">
        <f>F8*K8/100</f>
        <v>11100</v>
      </c>
      <c r="Q8" s="32">
        <f>F8*L8/100</f>
        <v>0</v>
      </c>
      <c r="R8" s="93">
        <f>H8+I8</f>
        <v>60</v>
      </c>
      <c r="S8" s="94">
        <f>J8</f>
        <v>10</v>
      </c>
      <c r="T8" s="95">
        <f>K8+L8</f>
        <v>30</v>
      </c>
      <c r="U8" s="49">
        <f>H8+I8+J8+K8+L8</f>
        <v>100</v>
      </c>
      <c r="V8" s="49">
        <f>R8+S8+T8</f>
        <v>100</v>
      </c>
    </row>
    <row r="9" spans="1:22" s="7" customFormat="1" ht="13.5" customHeight="1">
      <c r="A9" s="54">
        <f>A8+1</f>
        <v>6</v>
      </c>
      <c r="B9" s="13" t="s">
        <v>41</v>
      </c>
      <c r="C9" s="9">
        <v>42590</v>
      </c>
      <c r="D9" s="52">
        <v>36182</v>
      </c>
      <c r="E9" s="11">
        <v>36185</v>
      </c>
      <c r="F9" s="13">
        <f t="shared" si="10"/>
        <v>42590</v>
      </c>
      <c r="G9" s="13">
        <f>SUM(C2:C9)</f>
        <v>259305</v>
      </c>
      <c r="H9" s="96">
        <v>9</v>
      </c>
      <c r="I9" s="100">
        <v>52</v>
      </c>
      <c r="J9" s="97">
        <f t="shared" si="11"/>
        <v>11</v>
      </c>
      <c r="K9" s="101">
        <v>20</v>
      </c>
      <c r="L9" s="98">
        <v>8</v>
      </c>
      <c r="M9" s="20">
        <f t="shared" si="12"/>
        <v>3833.1</v>
      </c>
      <c r="N9" s="21">
        <f t="shared" si="13"/>
        <v>22146.8</v>
      </c>
      <c r="O9" s="22">
        <f t="shared" si="14"/>
        <v>4684.9</v>
      </c>
      <c r="P9" s="24">
        <f t="shared" si="15"/>
        <v>8518</v>
      </c>
      <c r="Q9" s="32">
        <f t="shared" si="16"/>
        <v>3407.2</v>
      </c>
      <c r="R9" s="93">
        <f t="shared" si="5"/>
        <v>61</v>
      </c>
      <c r="S9" s="94">
        <f t="shared" si="6"/>
        <v>11</v>
      </c>
      <c r="T9" s="95">
        <f t="shared" si="7"/>
        <v>28</v>
      </c>
      <c r="U9" s="49">
        <f t="shared" si="8"/>
        <v>100</v>
      </c>
      <c r="V9" s="49">
        <f t="shared" si="9"/>
        <v>100</v>
      </c>
    </row>
    <row r="10" spans="1:22" s="7" customFormat="1" ht="13.5" customHeight="1">
      <c r="A10" s="6">
        <f>A9+1</f>
        <v>7</v>
      </c>
      <c r="B10" s="13" t="s">
        <v>94</v>
      </c>
      <c r="C10" s="9">
        <v>41520</v>
      </c>
      <c r="D10" s="52">
        <v>36216</v>
      </c>
      <c r="E10" s="11">
        <v>36220</v>
      </c>
      <c r="F10" s="31">
        <f t="shared" si="10"/>
        <v>41520</v>
      </c>
      <c r="G10" s="13">
        <f>SUM(C2:C10)</f>
        <v>300825</v>
      </c>
      <c r="H10" s="96">
        <v>21</v>
      </c>
      <c r="I10" s="100">
        <v>38</v>
      </c>
      <c r="J10" s="97">
        <f t="shared" si="11"/>
        <v>14</v>
      </c>
      <c r="K10" s="101">
        <v>15</v>
      </c>
      <c r="L10" s="98">
        <v>12</v>
      </c>
      <c r="M10" s="20">
        <f t="shared" si="12"/>
        <v>8719.2</v>
      </c>
      <c r="N10" s="21">
        <f t="shared" si="13"/>
        <v>15777.6</v>
      </c>
      <c r="O10" s="22">
        <f t="shared" si="14"/>
        <v>5812.8</v>
      </c>
      <c r="P10" s="24">
        <f t="shared" si="15"/>
        <v>6228</v>
      </c>
      <c r="Q10" s="32">
        <f t="shared" si="16"/>
        <v>4982.4</v>
      </c>
      <c r="R10" s="93">
        <f t="shared" si="5"/>
        <v>59</v>
      </c>
      <c r="S10" s="94">
        <f t="shared" si="6"/>
        <v>14</v>
      </c>
      <c r="T10" s="95">
        <f t="shared" si="7"/>
        <v>27</v>
      </c>
      <c r="U10" s="49">
        <f t="shared" si="8"/>
        <v>100</v>
      </c>
      <c r="V10" s="49">
        <f t="shared" si="9"/>
        <v>100</v>
      </c>
    </row>
    <row r="11" spans="1:22" s="7" customFormat="1" ht="13.5" customHeight="1">
      <c r="A11" s="6">
        <f>A10+1</f>
        <v>8</v>
      </c>
      <c r="B11" s="13" t="s">
        <v>9</v>
      </c>
      <c r="C11" s="9">
        <v>34825</v>
      </c>
      <c r="D11" s="52">
        <v>36207</v>
      </c>
      <c r="E11" s="11">
        <v>36209</v>
      </c>
      <c r="F11" s="31">
        <f t="shared" si="10"/>
        <v>34825</v>
      </c>
      <c r="G11" s="13">
        <f>SUM(C2:C11)</f>
        <v>335650</v>
      </c>
      <c r="H11" s="96">
        <v>18</v>
      </c>
      <c r="I11" s="100">
        <v>36</v>
      </c>
      <c r="J11" s="97">
        <f>100-H11-I11-K11-L11</f>
        <v>26</v>
      </c>
      <c r="K11" s="101">
        <v>20</v>
      </c>
      <c r="L11" s="98">
        <v>0</v>
      </c>
      <c r="M11" s="20">
        <f t="shared" si="0"/>
        <v>6268.5</v>
      </c>
      <c r="N11" s="21">
        <f t="shared" si="1"/>
        <v>12537</v>
      </c>
      <c r="O11" s="22">
        <f t="shared" si="2"/>
        <v>9054.5</v>
      </c>
      <c r="P11" s="24">
        <f t="shared" si="3"/>
        <v>6965</v>
      </c>
      <c r="Q11" s="32">
        <f t="shared" si="4"/>
        <v>0</v>
      </c>
      <c r="R11" s="93">
        <f t="shared" si="5"/>
        <v>54</v>
      </c>
      <c r="S11" s="94">
        <f t="shared" si="6"/>
        <v>26</v>
      </c>
      <c r="T11" s="95">
        <f t="shared" si="7"/>
        <v>20</v>
      </c>
      <c r="U11" s="49">
        <f t="shared" si="8"/>
        <v>100</v>
      </c>
      <c r="V11" s="49">
        <f t="shared" si="9"/>
        <v>100</v>
      </c>
    </row>
    <row r="12" spans="1:22" s="7" customFormat="1" ht="13.5" customHeight="1">
      <c r="A12" s="54">
        <f t="shared" si="17"/>
        <v>9</v>
      </c>
      <c r="B12" s="13" t="s">
        <v>87</v>
      </c>
      <c r="C12" s="9">
        <v>46930</v>
      </c>
      <c r="D12" s="52">
        <v>36221</v>
      </c>
      <c r="E12" s="11">
        <v>36223</v>
      </c>
      <c r="F12" s="31">
        <f t="shared" si="10"/>
        <v>46930</v>
      </c>
      <c r="G12" s="13">
        <f>SUM(C2:C12)</f>
        <v>382580</v>
      </c>
      <c r="H12" s="96">
        <v>15</v>
      </c>
      <c r="I12" s="100">
        <v>38</v>
      </c>
      <c r="J12" s="97">
        <f t="shared" si="11"/>
        <v>15</v>
      </c>
      <c r="K12" s="101">
        <v>32</v>
      </c>
      <c r="L12" s="98">
        <v>0</v>
      </c>
      <c r="M12" s="20">
        <f t="shared" si="0"/>
        <v>7039.5</v>
      </c>
      <c r="N12" s="21">
        <f t="shared" si="1"/>
        <v>17833.4</v>
      </c>
      <c r="O12" s="22">
        <f t="shared" si="2"/>
        <v>7039.5</v>
      </c>
      <c r="P12" s="24">
        <f t="shared" si="3"/>
        <v>15017.6</v>
      </c>
      <c r="Q12" s="32">
        <f t="shared" si="4"/>
        <v>0</v>
      </c>
      <c r="R12" s="93">
        <f t="shared" si="5"/>
        <v>53</v>
      </c>
      <c r="S12" s="94">
        <f t="shared" si="6"/>
        <v>15</v>
      </c>
      <c r="T12" s="95">
        <f t="shared" si="7"/>
        <v>32</v>
      </c>
      <c r="U12" s="49">
        <f t="shared" si="8"/>
        <v>100</v>
      </c>
      <c r="V12" s="49">
        <f t="shared" si="9"/>
        <v>100</v>
      </c>
    </row>
    <row r="13" spans="1:22" s="7" customFormat="1" ht="13.5" customHeight="1">
      <c r="A13" s="54">
        <f t="shared" si="17"/>
        <v>10</v>
      </c>
      <c r="B13" s="13" t="s">
        <v>21</v>
      </c>
      <c r="C13" s="9">
        <v>46945</v>
      </c>
      <c r="D13" s="53">
        <v>36196</v>
      </c>
      <c r="E13" s="30" t="s">
        <v>64</v>
      </c>
      <c r="F13" s="31">
        <f t="shared" si="10"/>
        <v>46945</v>
      </c>
      <c r="G13" s="13">
        <f>SUM(C2:C13)</f>
        <v>429525</v>
      </c>
      <c r="H13" s="96">
        <v>23</v>
      </c>
      <c r="I13" s="100">
        <v>28</v>
      </c>
      <c r="J13" s="97">
        <f t="shared" si="11"/>
        <v>29</v>
      </c>
      <c r="K13" s="101">
        <v>17</v>
      </c>
      <c r="L13" s="98">
        <v>3</v>
      </c>
      <c r="M13" s="20">
        <f t="shared" si="0"/>
        <v>10797.35</v>
      </c>
      <c r="N13" s="21">
        <f t="shared" si="1"/>
        <v>13144.6</v>
      </c>
      <c r="O13" s="22">
        <f t="shared" si="2"/>
        <v>13614.05</v>
      </c>
      <c r="P13" s="24">
        <f t="shared" si="3"/>
        <v>7980.65</v>
      </c>
      <c r="Q13" s="32">
        <f t="shared" si="4"/>
        <v>1408.35</v>
      </c>
      <c r="R13" s="93">
        <f t="shared" si="5"/>
        <v>51</v>
      </c>
      <c r="S13" s="94">
        <f t="shared" si="6"/>
        <v>29</v>
      </c>
      <c r="T13" s="95">
        <f t="shared" si="7"/>
        <v>20</v>
      </c>
      <c r="U13" s="49">
        <f t="shared" si="8"/>
        <v>100</v>
      </c>
      <c r="V13" s="49">
        <f t="shared" si="9"/>
        <v>100</v>
      </c>
    </row>
    <row r="14" spans="1:22" s="7" customFormat="1" ht="13.5" customHeight="1">
      <c r="A14" s="54">
        <f t="shared" si="17"/>
        <v>11</v>
      </c>
      <c r="B14" s="13" t="s">
        <v>22</v>
      </c>
      <c r="C14" s="9">
        <v>133500</v>
      </c>
      <c r="D14" s="52">
        <v>36229</v>
      </c>
      <c r="E14" s="11">
        <v>36231</v>
      </c>
      <c r="F14" s="31">
        <f t="shared" si="10"/>
        <v>133500</v>
      </c>
      <c r="G14" s="13">
        <f>SUM(C2:C14)</f>
        <v>563025</v>
      </c>
      <c r="H14" s="96">
        <v>18</v>
      </c>
      <c r="I14" s="100">
        <v>32</v>
      </c>
      <c r="J14" s="97">
        <f t="shared" si="11"/>
        <v>22</v>
      </c>
      <c r="K14" s="101">
        <v>26</v>
      </c>
      <c r="L14" s="98">
        <v>2</v>
      </c>
      <c r="M14" s="20">
        <f t="shared" si="0"/>
        <v>24030</v>
      </c>
      <c r="N14" s="21">
        <f t="shared" si="1"/>
        <v>42720</v>
      </c>
      <c r="O14" s="22">
        <f t="shared" si="2"/>
        <v>29370</v>
      </c>
      <c r="P14" s="24">
        <f t="shared" si="3"/>
        <v>34710</v>
      </c>
      <c r="Q14" s="32">
        <f t="shared" si="4"/>
        <v>2670</v>
      </c>
      <c r="R14" s="93">
        <f t="shared" si="5"/>
        <v>50</v>
      </c>
      <c r="S14" s="94">
        <f t="shared" si="6"/>
        <v>22</v>
      </c>
      <c r="T14" s="95">
        <f t="shared" si="7"/>
        <v>28</v>
      </c>
      <c r="U14" s="49">
        <f t="shared" si="8"/>
        <v>100</v>
      </c>
      <c r="V14" s="49">
        <f t="shared" si="9"/>
        <v>100</v>
      </c>
    </row>
    <row r="15" spans="1:22" s="7" customFormat="1" ht="13.5" customHeight="1">
      <c r="A15" s="54">
        <f t="shared" si="17"/>
        <v>12</v>
      </c>
      <c r="B15" s="13" t="s">
        <v>32</v>
      </c>
      <c r="C15" s="9">
        <v>38460</v>
      </c>
      <c r="D15" s="52">
        <v>36209</v>
      </c>
      <c r="E15" s="11">
        <v>36213</v>
      </c>
      <c r="F15" s="31">
        <f t="shared" si="10"/>
        <v>38460</v>
      </c>
      <c r="G15" s="13">
        <f>SUM(C2:C15)</f>
        <v>601485</v>
      </c>
      <c r="H15" s="96">
        <v>12</v>
      </c>
      <c r="I15" s="100">
        <v>38</v>
      </c>
      <c r="J15" s="97">
        <f t="shared" si="11"/>
        <v>21</v>
      </c>
      <c r="K15" s="101">
        <v>28</v>
      </c>
      <c r="L15" s="98">
        <v>1</v>
      </c>
      <c r="M15" s="20">
        <f t="shared" si="0"/>
        <v>4615.2</v>
      </c>
      <c r="N15" s="21">
        <f t="shared" si="1"/>
        <v>14614.8</v>
      </c>
      <c r="O15" s="22">
        <f t="shared" si="2"/>
        <v>8076.6</v>
      </c>
      <c r="P15" s="24">
        <f t="shared" si="3"/>
        <v>10768.8</v>
      </c>
      <c r="Q15" s="32">
        <f t="shared" si="4"/>
        <v>384.6</v>
      </c>
      <c r="R15" s="93">
        <f t="shared" si="5"/>
        <v>50</v>
      </c>
      <c r="S15" s="94">
        <f t="shared" si="6"/>
        <v>21</v>
      </c>
      <c r="T15" s="95">
        <f t="shared" si="7"/>
        <v>29</v>
      </c>
      <c r="U15" s="49">
        <f t="shared" si="8"/>
        <v>100</v>
      </c>
      <c r="V15" s="49">
        <f t="shared" si="9"/>
        <v>100</v>
      </c>
    </row>
    <row r="16" spans="1:22" s="7" customFormat="1" ht="13.5" customHeight="1">
      <c r="A16" s="6">
        <f t="shared" si="17"/>
        <v>13</v>
      </c>
      <c r="B16" s="13" t="s">
        <v>91</v>
      </c>
      <c r="C16" s="9">
        <v>34380</v>
      </c>
      <c r="D16" s="52">
        <v>36203</v>
      </c>
      <c r="E16" s="11">
        <v>36207</v>
      </c>
      <c r="F16" s="31">
        <f t="shared" si="10"/>
        <v>34380</v>
      </c>
      <c r="G16" s="13">
        <f>SUM(C2:C16)</f>
        <v>635865</v>
      </c>
      <c r="H16" s="96">
        <v>11</v>
      </c>
      <c r="I16" s="100">
        <v>38</v>
      </c>
      <c r="J16" s="97">
        <f t="shared" si="11"/>
        <v>35</v>
      </c>
      <c r="K16" s="101">
        <v>16</v>
      </c>
      <c r="L16" s="98">
        <v>0</v>
      </c>
      <c r="M16" s="20">
        <f t="shared" si="0"/>
        <v>3781.8</v>
      </c>
      <c r="N16" s="21">
        <f t="shared" si="1"/>
        <v>13064.4</v>
      </c>
      <c r="O16" s="22">
        <f t="shared" si="2"/>
        <v>12033</v>
      </c>
      <c r="P16" s="24">
        <f t="shared" si="3"/>
        <v>5500.8</v>
      </c>
      <c r="Q16" s="32">
        <f t="shared" si="4"/>
        <v>0</v>
      </c>
      <c r="R16" s="93">
        <f t="shared" si="5"/>
        <v>49</v>
      </c>
      <c r="S16" s="94">
        <f t="shared" si="6"/>
        <v>35</v>
      </c>
      <c r="T16" s="95">
        <f t="shared" si="7"/>
        <v>16</v>
      </c>
      <c r="U16" s="49">
        <f t="shared" si="8"/>
        <v>100</v>
      </c>
      <c r="V16" s="49">
        <f t="shared" si="9"/>
        <v>100</v>
      </c>
    </row>
    <row r="17" spans="1:22" s="7" customFormat="1" ht="13.5" customHeight="1">
      <c r="A17" s="55">
        <f t="shared" si="17"/>
        <v>14</v>
      </c>
      <c r="B17" s="13" t="s">
        <v>70</v>
      </c>
      <c r="C17" s="9">
        <v>51130</v>
      </c>
      <c r="D17" s="52">
        <v>36209</v>
      </c>
      <c r="E17" s="11">
        <v>36213</v>
      </c>
      <c r="F17" s="31">
        <f t="shared" si="10"/>
        <v>51130</v>
      </c>
      <c r="G17" s="13">
        <f>SUM(C2:C17)</f>
        <v>686995</v>
      </c>
      <c r="H17" s="96">
        <v>13</v>
      </c>
      <c r="I17" s="100">
        <v>36</v>
      </c>
      <c r="J17" s="97">
        <f t="shared" si="11"/>
        <v>21</v>
      </c>
      <c r="K17" s="101">
        <v>18</v>
      </c>
      <c r="L17" s="98">
        <v>12</v>
      </c>
      <c r="M17" s="20">
        <f t="shared" si="0"/>
        <v>6646.9</v>
      </c>
      <c r="N17" s="21">
        <f t="shared" si="1"/>
        <v>18406.8</v>
      </c>
      <c r="O17" s="22">
        <f t="shared" si="2"/>
        <v>10737.3</v>
      </c>
      <c r="P17" s="24">
        <f t="shared" si="3"/>
        <v>9203.4</v>
      </c>
      <c r="Q17" s="32">
        <f t="shared" si="4"/>
        <v>6135.6</v>
      </c>
      <c r="R17" s="93">
        <f t="shared" si="5"/>
        <v>49</v>
      </c>
      <c r="S17" s="94">
        <f t="shared" si="6"/>
        <v>21</v>
      </c>
      <c r="T17" s="95">
        <f t="shared" si="7"/>
        <v>30</v>
      </c>
      <c r="U17" s="49">
        <f t="shared" si="8"/>
        <v>100</v>
      </c>
      <c r="V17" s="49">
        <f t="shared" si="9"/>
        <v>100</v>
      </c>
    </row>
    <row r="18" spans="1:22" s="7" customFormat="1" ht="13.5" customHeight="1">
      <c r="A18" s="6">
        <f t="shared" si="17"/>
        <v>15</v>
      </c>
      <c r="B18" s="13" t="s">
        <v>63</v>
      </c>
      <c r="C18" s="9">
        <v>69960</v>
      </c>
      <c r="D18" s="53">
        <v>36195</v>
      </c>
      <c r="E18" s="30">
        <v>36200</v>
      </c>
      <c r="F18" s="31">
        <f t="shared" si="10"/>
        <v>69960</v>
      </c>
      <c r="G18" s="13">
        <f>SUM(C2:C18)</f>
        <v>756955</v>
      </c>
      <c r="H18" s="96">
        <v>20</v>
      </c>
      <c r="I18" s="100">
        <v>28</v>
      </c>
      <c r="J18" s="97">
        <f t="shared" si="11"/>
        <v>39</v>
      </c>
      <c r="K18" s="101">
        <v>8</v>
      </c>
      <c r="L18" s="98">
        <v>5</v>
      </c>
      <c r="M18" s="20">
        <f t="shared" si="0"/>
        <v>13992</v>
      </c>
      <c r="N18" s="21">
        <f t="shared" si="1"/>
        <v>19588.8</v>
      </c>
      <c r="O18" s="22">
        <f t="shared" si="2"/>
        <v>27284.4</v>
      </c>
      <c r="P18" s="24">
        <f t="shared" si="3"/>
        <v>5596.8</v>
      </c>
      <c r="Q18" s="32">
        <f t="shared" si="4"/>
        <v>3498</v>
      </c>
      <c r="R18" s="93">
        <f t="shared" si="5"/>
        <v>48</v>
      </c>
      <c r="S18" s="94">
        <f t="shared" si="6"/>
        <v>39</v>
      </c>
      <c r="T18" s="95">
        <f t="shared" si="7"/>
        <v>13</v>
      </c>
      <c r="U18" s="49">
        <f t="shared" si="8"/>
        <v>100</v>
      </c>
      <c r="V18" s="49">
        <f t="shared" si="9"/>
        <v>100</v>
      </c>
    </row>
    <row r="19" spans="1:22" s="7" customFormat="1" ht="13.5" customHeight="1">
      <c r="A19" s="6">
        <f t="shared" si="17"/>
        <v>16</v>
      </c>
      <c r="B19" s="13" t="s">
        <v>3</v>
      </c>
      <c r="C19" s="9">
        <v>31870</v>
      </c>
      <c r="D19" s="52">
        <v>36203</v>
      </c>
      <c r="E19" s="11">
        <v>36207</v>
      </c>
      <c r="F19" s="31">
        <f t="shared" si="10"/>
        <v>31870</v>
      </c>
      <c r="G19" s="13">
        <f>SUM(C2:C19)</f>
        <v>788825</v>
      </c>
      <c r="H19" s="96">
        <v>6</v>
      </c>
      <c r="I19" s="100">
        <v>40</v>
      </c>
      <c r="J19" s="97">
        <f t="shared" si="11"/>
        <v>40</v>
      </c>
      <c r="K19" s="101">
        <v>12</v>
      </c>
      <c r="L19" s="98">
        <v>2</v>
      </c>
      <c r="M19" s="20">
        <f t="shared" si="0"/>
        <v>1912.2</v>
      </c>
      <c r="N19" s="21">
        <f t="shared" si="1"/>
        <v>12748</v>
      </c>
      <c r="O19" s="22">
        <f t="shared" si="2"/>
        <v>12748</v>
      </c>
      <c r="P19" s="24">
        <f t="shared" si="3"/>
        <v>3824.4</v>
      </c>
      <c r="Q19" s="32">
        <f t="shared" si="4"/>
        <v>637.4</v>
      </c>
      <c r="R19" s="93">
        <f t="shared" si="5"/>
        <v>46</v>
      </c>
      <c r="S19" s="94">
        <f t="shared" si="6"/>
        <v>40</v>
      </c>
      <c r="T19" s="95">
        <f t="shared" si="7"/>
        <v>14</v>
      </c>
      <c r="U19" s="49">
        <f t="shared" si="8"/>
        <v>100</v>
      </c>
      <c r="V19" s="49">
        <f t="shared" si="9"/>
        <v>100</v>
      </c>
    </row>
    <row r="20" spans="1:22" s="7" customFormat="1" ht="13.5" customHeight="1">
      <c r="A20" s="54">
        <f t="shared" si="17"/>
        <v>17</v>
      </c>
      <c r="B20" s="13" t="s">
        <v>25</v>
      </c>
      <c r="C20" s="9">
        <v>77600</v>
      </c>
      <c r="D20" s="53">
        <v>36195</v>
      </c>
      <c r="E20" s="30">
        <v>36199</v>
      </c>
      <c r="F20" s="31">
        <f t="shared" si="10"/>
        <v>77600</v>
      </c>
      <c r="G20" s="13">
        <f>SUM(C2:C20)</f>
        <v>866425</v>
      </c>
      <c r="H20" s="96">
        <v>18</v>
      </c>
      <c r="I20" s="100">
        <v>26</v>
      </c>
      <c r="J20" s="97">
        <f t="shared" si="11"/>
        <v>31</v>
      </c>
      <c r="K20" s="101">
        <v>22</v>
      </c>
      <c r="L20" s="98">
        <v>3</v>
      </c>
      <c r="M20" s="20">
        <f>F20*H20/100</f>
        <v>13968</v>
      </c>
      <c r="N20" s="21">
        <f>F20*I20/100</f>
        <v>20176</v>
      </c>
      <c r="O20" s="22">
        <f>F20*J20/100</f>
        <v>24056</v>
      </c>
      <c r="P20" s="24">
        <f>F20*K20/100</f>
        <v>17072</v>
      </c>
      <c r="Q20" s="32">
        <f>F20*L20/100</f>
        <v>2328</v>
      </c>
      <c r="R20" s="93">
        <f>H20+I20</f>
        <v>44</v>
      </c>
      <c r="S20" s="94">
        <f>J20</f>
        <v>31</v>
      </c>
      <c r="T20" s="95">
        <f>K20+L20</f>
        <v>25</v>
      </c>
      <c r="U20" s="49">
        <f t="shared" si="8"/>
        <v>100</v>
      </c>
      <c r="V20" s="49">
        <f t="shared" si="9"/>
        <v>100</v>
      </c>
    </row>
    <row r="21" spans="1:22" s="7" customFormat="1" ht="13.5" customHeight="1">
      <c r="A21" s="55">
        <f t="shared" si="17"/>
        <v>18</v>
      </c>
      <c r="B21" s="13" t="s">
        <v>81</v>
      </c>
      <c r="C21" s="9">
        <v>40360</v>
      </c>
      <c r="D21" s="11">
        <v>36241</v>
      </c>
      <c r="E21" s="11">
        <v>36243</v>
      </c>
      <c r="F21" s="31">
        <f t="shared" si="10"/>
        <v>40360</v>
      </c>
      <c r="G21" s="13">
        <f>SUM(C2:C21)</f>
        <v>906785</v>
      </c>
      <c r="H21" s="96">
        <v>18</v>
      </c>
      <c r="I21" s="100">
        <v>26</v>
      </c>
      <c r="J21" s="97">
        <f t="shared" si="11"/>
        <v>31</v>
      </c>
      <c r="K21" s="101">
        <v>23</v>
      </c>
      <c r="L21" s="98">
        <v>2</v>
      </c>
      <c r="M21" s="20">
        <f t="shared" si="0"/>
        <v>7264.8</v>
      </c>
      <c r="N21" s="21">
        <f t="shared" si="1"/>
        <v>10493.6</v>
      </c>
      <c r="O21" s="22">
        <f t="shared" si="2"/>
        <v>12511.6</v>
      </c>
      <c r="P21" s="24">
        <f t="shared" si="3"/>
        <v>9282.8</v>
      </c>
      <c r="Q21" s="32">
        <f t="shared" si="4"/>
        <v>807.2</v>
      </c>
      <c r="R21" s="93">
        <f t="shared" si="5"/>
        <v>44</v>
      </c>
      <c r="S21" s="94">
        <f t="shared" si="6"/>
        <v>31</v>
      </c>
      <c r="T21" s="95">
        <f t="shared" si="7"/>
        <v>25</v>
      </c>
      <c r="U21" s="49">
        <f t="shared" si="8"/>
        <v>100</v>
      </c>
      <c r="V21" s="49">
        <f t="shared" si="9"/>
        <v>100</v>
      </c>
    </row>
    <row r="22" spans="1:22" s="7" customFormat="1" ht="13.5" customHeight="1">
      <c r="A22" s="6">
        <f t="shared" si="17"/>
        <v>19</v>
      </c>
      <c r="B22" s="13" t="s">
        <v>35</v>
      </c>
      <c r="C22" s="9">
        <v>46820</v>
      </c>
      <c r="D22" s="52">
        <v>36182</v>
      </c>
      <c r="E22" s="11">
        <v>36185</v>
      </c>
      <c r="F22" s="13">
        <f t="shared" si="10"/>
        <v>46820</v>
      </c>
      <c r="G22" s="13">
        <f>SUM(C2:C22)</f>
        <v>953605</v>
      </c>
      <c r="H22" s="96">
        <v>9</v>
      </c>
      <c r="I22" s="100">
        <v>35</v>
      </c>
      <c r="J22" s="97">
        <f t="shared" si="11"/>
        <v>16</v>
      </c>
      <c r="K22" s="101">
        <v>38</v>
      </c>
      <c r="L22" s="98">
        <v>2</v>
      </c>
      <c r="M22" s="20">
        <f aca="true" t="shared" si="18" ref="M22:M29">F22*H22/100</f>
        <v>4213.8</v>
      </c>
      <c r="N22" s="21">
        <f aca="true" t="shared" si="19" ref="N22:N29">F22*I22/100</f>
        <v>16387</v>
      </c>
      <c r="O22" s="22">
        <f aca="true" t="shared" si="20" ref="O22:O29">F22*J22/100</f>
        <v>7491.2</v>
      </c>
      <c r="P22" s="24">
        <f aca="true" t="shared" si="21" ref="P22:P29">F22*K22/100</f>
        <v>17791.6</v>
      </c>
      <c r="Q22" s="32">
        <f aca="true" t="shared" si="22" ref="Q22:Q29">F22*L22/100</f>
        <v>936.4</v>
      </c>
      <c r="R22" s="93">
        <f aca="true" t="shared" si="23" ref="R22:R29">H22+I22</f>
        <v>44</v>
      </c>
      <c r="S22" s="94">
        <f aca="true" t="shared" si="24" ref="S22:S29">J22</f>
        <v>16</v>
      </c>
      <c r="T22" s="95">
        <f aca="true" t="shared" si="25" ref="T22:T29">K22+L22</f>
        <v>40</v>
      </c>
      <c r="U22" s="49">
        <f t="shared" si="8"/>
        <v>100</v>
      </c>
      <c r="V22" s="49">
        <f t="shared" si="9"/>
        <v>100</v>
      </c>
    </row>
    <row r="23" spans="1:22" s="7" customFormat="1" ht="13.5" customHeight="1">
      <c r="A23" s="54">
        <f t="shared" si="17"/>
        <v>20</v>
      </c>
      <c r="B23" s="13" t="s">
        <v>101</v>
      </c>
      <c r="C23" s="9">
        <v>42275</v>
      </c>
      <c r="D23" s="52">
        <v>36210</v>
      </c>
      <c r="E23" s="11">
        <v>36214</v>
      </c>
      <c r="F23" s="31">
        <f t="shared" si="10"/>
        <v>42275</v>
      </c>
      <c r="G23" s="13">
        <f>SUM(C2:C23)</f>
        <v>995880</v>
      </c>
      <c r="H23" s="96">
        <v>15</v>
      </c>
      <c r="I23" s="100">
        <v>28</v>
      </c>
      <c r="J23" s="97">
        <f t="shared" si="11"/>
        <v>40</v>
      </c>
      <c r="K23" s="101">
        <v>15</v>
      </c>
      <c r="L23" s="98">
        <v>2</v>
      </c>
      <c r="M23" s="20">
        <f t="shared" si="18"/>
        <v>6341.25</v>
      </c>
      <c r="N23" s="21">
        <f t="shared" si="19"/>
        <v>11837</v>
      </c>
      <c r="O23" s="22">
        <f t="shared" si="20"/>
        <v>16910</v>
      </c>
      <c r="P23" s="24">
        <f t="shared" si="21"/>
        <v>6341.25</v>
      </c>
      <c r="Q23" s="32">
        <f t="shared" si="22"/>
        <v>845.5</v>
      </c>
      <c r="R23" s="93">
        <f t="shared" si="23"/>
        <v>43</v>
      </c>
      <c r="S23" s="94">
        <f t="shared" si="24"/>
        <v>40</v>
      </c>
      <c r="T23" s="95">
        <f t="shared" si="25"/>
        <v>17</v>
      </c>
      <c r="U23" s="49">
        <f t="shared" si="8"/>
        <v>100</v>
      </c>
      <c r="V23" s="49">
        <f t="shared" si="9"/>
        <v>100</v>
      </c>
    </row>
    <row r="24" spans="1:22" s="7" customFormat="1" ht="13.5" customHeight="1">
      <c r="A24" s="6">
        <f t="shared" si="17"/>
        <v>21</v>
      </c>
      <c r="B24" s="13" t="s">
        <v>100</v>
      </c>
      <c r="C24" s="9">
        <v>19615</v>
      </c>
      <c r="D24" s="52">
        <v>36214</v>
      </c>
      <c r="E24" s="11">
        <v>36216</v>
      </c>
      <c r="F24" s="31">
        <f t="shared" si="10"/>
        <v>19615</v>
      </c>
      <c r="G24" s="13">
        <f>SUM(C2:C24)</f>
        <v>1015495</v>
      </c>
      <c r="H24" s="96">
        <v>16</v>
      </c>
      <c r="I24" s="100">
        <v>26</v>
      </c>
      <c r="J24" s="97">
        <f t="shared" si="11"/>
        <v>42</v>
      </c>
      <c r="K24" s="101">
        <v>15</v>
      </c>
      <c r="L24" s="98">
        <v>1</v>
      </c>
      <c r="M24" s="20">
        <f t="shared" si="18"/>
        <v>3138.4</v>
      </c>
      <c r="N24" s="21">
        <f t="shared" si="19"/>
        <v>5099.9</v>
      </c>
      <c r="O24" s="22">
        <f t="shared" si="20"/>
        <v>8238.3</v>
      </c>
      <c r="P24" s="24">
        <f t="shared" si="21"/>
        <v>2942.25</v>
      </c>
      <c r="Q24" s="32">
        <f t="shared" si="22"/>
        <v>196.15</v>
      </c>
      <c r="R24" s="93">
        <f t="shared" si="23"/>
        <v>42</v>
      </c>
      <c r="S24" s="94">
        <f t="shared" si="24"/>
        <v>42</v>
      </c>
      <c r="T24" s="95">
        <f t="shared" si="25"/>
        <v>16</v>
      </c>
      <c r="U24" s="49">
        <f t="shared" si="8"/>
        <v>100</v>
      </c>
      <c r="V24" s="49">
        <f t="shared" si="9"/>
        <v>100</v>
      </c>
    </row>
    <row r="25" spans="1:22" s="7" customFormat="1" ht="13.5" customHeight="1">
      <c r="A25" s="6">
        <f t="shared" si="17"/>
        <v>22</v>
      </c>
      <c r="B25" s="13" t="s">
        <v>61</v>
      </c>
      <c r="C25" s="9">
        <v>38430</v>
      </c>
      <c r="D25" s="52">
        <v>36217</v>
      </c>
      <c r="E25" s="11">
        <v>36220</v>
      </c>
      <c r="F25" s="31">
        <f t="shared" si="10"/>
        <v>38430</v>
      </c>
      <c r="G25" s="13">
        <f>SUM(C2:C25)</f>
        <v>1053925</v>
      </c>
      <c r="H25" s="96">
        <v>6</v>
      </c>
      <c r="I25" s="100">
        <v>36</v>
      </c>
      <c r="J25" s="97">
        <f t="shared" si="11"/>
        <v>21</v>
      </c>
      <c r="K25" s="101">
        <v>26</v>
      </c>
      <c r="L25" s="98">
        <v>11</v>
      </c>
      <c r="M25" s="20">
        <f t="shared" si="18"/>
        <v>2305.8</v>
      </c>
      <c r="N25" s="21">
        <f t="shared" si="19"/>
        <v>13834.8</v>
      </c>
      <c r="O25" s="22">
        <f t="shared" si="20"/>
        <v>8070.3</v>
      </c>
      <c r="P25" s="24">
        <f t="shared" si="21"/>
        <v>9991.8</v>
      </c>
      <c r="Q25" s="32">
        <f t="shared" si="22"/>
        <v>4227.3</v>
      </c>
      <c r="R25" s="93">
        <f t="shared" si="23"/>
        <v>42</v>
      </c>
      <c r="S25" s="94">
        <f t="shared" si="24"/>
        <v>21</v>
      </c>
      <c r="T25" s="95">
        <f t="shared" si="25"/>
        <v>37</v>
      </c>
      <c r="U25" s="49">
        <f t="shared" si="8"/>
        <v>100</v>
      </c>
      <c r="V25" s="49">
        <f t="shared" si="9"/>
        <v>100</v>
      </c>
    </row>
    <row r="26" spans="1:22" s="7" customFormat="1" ht="13.5" customHeight="1">
      <c r="A26" s="6">
        <f t="shared" si="17"/>
        <v>23</v>
      </c>
      <c r="B26" s="13" t="s">
        <v>110</v>
      </c>
      <c r="C26" s="9">
        <v>26905</v>
      </c>
      <c r="D26" s="53">
        <v>36196</v>
      </c>
      <c r="E26" s="30">
        <v>36200</v>
      </c>
      <c r="F26" s="31">
        <f t="shared" si="10"/>
        <v>26905</v>
      </c>
      <c r="G26" s="13">
        <f>SUM(C2:C26)</f>
        <v>1080830</v>
      </c>
      <c r="H26" s="96">
        <v>16</v>
      </c>
      <c r="I26" s="100">
        <v>25</v>
      </c>
      <c r="J26" s="97">
        <f t="shared" si="11"/>
        <v>51</v>
      </c>
      <c r="K26" s="101">
        <v>8</v>
      </c>
      <c r="L26" s="98">
        <v>0</v>
      </c>
      <c r="M26" s="20">
        <f t="shared" si="18"/>
        <v>4304.8</v>
      </c>
      <c r="N26" s="21">
        <f t="shared" si="19"/>
        <v>6726.25</v>
      </c>
      <c r="O26" s="22">
        <f t="shared" si="20"/>
        <v>13721.55</v>
      </c>
      <c r="P26" s="24">
        <f t="shared" si="21"/>
        <v>2152.4</v>
      </c>
      <c r="Q26" s="32">
        <f t="shared" si="22"/>
        <v>0</v>
      </c>
      <c r="R26" s="93">
        <f t="shared" si="23"/>
        <v>41</v>
      </c>
      <c r="S26" s="94">
        <f t="shared" si="24"/>
        <v>51</v>
      </c>
      <c r="T26" s="95">
        <f t="shared" si="25"/>
        <v>8</v>
      </c>
      <c r="U26" s="49">
        <f t="shared" si="8"/>
        <v>100</v>
      </c>
      <c r="V26" s="49">
        <f t="shared" si="9"/>
        <v>100</v>
      </c>
    </row>
    <row r="27" spans="1:22" s="7" customFormat="1" ht="13.5" customHeight="1">
      <c r="A27" s="54">
        <f t="shared" si="17"/>
        <v>24</v>
      </c>
      <c r="B27" s="13" t="s">
        <v>113</v>
      </c>
      <c r="C27" s="9">
        <v>59310</v>
      </c>
      <c r="D27" s="53">
        <v>36186</v>
      </c>
      <c r="E27" s="30">
        <v>36187</v>
      </c>
      <c r="F27" s="31">
        <f t="shared" si="10"/>
        <v>59310</v>
      </c>
      <c r="G27" s="31">
        <f>SUM(C2:C27)</f>
        <v>1140140</v>
      </c>
      <c r="H27" s="96">
        <v>6</v>
      </c>
      <c r="I27" s="100">
        <v>35</v>
      </c>
      <c r="J27" s="97">
        <f t="shared" si="11"/>
        <v>38</v>
      </c>
      <c r="K27" s="101">
        <v>11</v>
      </c>
      <c r="L27" s="98">
        <v>10</v>
      </c>
      <c r="M27" s="20">
        <f t="shared" si="18"/>
        <v>3558.6</v>
      </c>
      <c r="N27" s="21">
        <f t="shared" si="19"/>
        <v>20758.5</v>
      </c>
      <c r="O27" s="22">
        <f t="shared" si="20"/>
        <v>22537.8</v>
      </c>
      <c r="P27" s="24">
        <f t="shared" si="21"/>
        <v>6524.1</v>
      </c>
      <c r="Q27" s="32">
        <f t="shared" si="22"/>
        <v>5931</v>
      </c>
      <c r="R27" s="93">
        <f t="shared" si="23"/>
        <v>41</v>
      </c>
      <c r="S27" s="94">
        <f t="shared" si="24"/>
        <v>38</v>
      </c>
      <c r="T27" s="95">
        <f t="shared" si="25"/>
        <v>21</v>
      </c>
      <c r="U27" s="49">
        <f t="shared" si="8"/>
        <v>100</v>
      </c>
      <c r="V27" s="49">
        <f t="shared" si="9"/>
        <v>100</v>
      </c>
    </row>
    <row r="28" spans="1:22" s="7" customFormat="1" ht="13.5" customHeight="1">
      <c r="A28" s="6">
        <f t="shared" si="17"/>
        <v>25</v>
      </c>
      <c r="B28" s="13" t="s">
        <v>79</v>
      </c>
      <c r="C28" s="9">
        <v>53600</v>
      </c>
      <c r="D28" s="52">
        <v>36215</v>
      </c>
      <c r="E28" s="11">
        <v>36217</v>
      </c>
      <c r="F28" s="31">
        <f t="shared" si="10"/>
        <v>53600</v>
      </c>
      <c r="G28" s="13">
        <f>SUM(C2:C28)</f>
        <v>1193740</v>
      </c>
      <c r="H28" s="96">
        <v>13</v>
      </c>
      <c r="I28" s="100">
        <v>28</v>
      </c>
      <c r="J28" s="97">
        <f t="shared" si="11"/>
        <v>31</v>
      </c>
      <c r="K28" s="101">
        <v>17</v>
      </c>
      <c r="L28" s="98">
        <v>11</v>
      </c>
      <c r="M28" s="20">
        <f t="shared" si="18"/>
        <v>6968</v>
      </c>
      <c r="N28" s="21">
        <f t="shared" si="19"/>
        <v>15008</v>
      </c>
      <c r="O28" s="22">
        <f t="shared" si="20"/>
        <v>16616</v>
      </c>
      <c r="P28" s="24">
        <f t="shared" si="21"/>
        <v>9112</v>
      </c>
      <c r="Q28" s="32">
        <f t="shared" si="22"/>
        <v>5896</v>
      </c>
      <c r="R28" s="93">
        <f t="shared" si="23"/>
        <v>41</v>
      </c>
      <c r="S28" s="94">
        <f t="shared" si="24"/>
        <v>31</v>
      </c>
      <c r="T28" s="95">
        <f t="shared" si="25"/>
        <v>28</v>
      </c>
      <c r="U28" s="49">
        <f t="shared" si="8"/>
        <v>100</v>
      </c>
      <c r="V28" s="49">
        <f t="shared" si="9"/>
        <v>100</v>
      </c>
    </row>
    <row r="29" spans="1:22" s="7" customFormat="1" ht="13.5" customHeight="1">
      <c r="A29" s="6">
        <f t="shared" si="17"/>
        <v>26</v>
      </c>
      <c r="B29" s="13" t="s">
        <v>2</v>
      </c>
      <c r="C29" s="9">
        <v>40710</v>
      </c>
      <c r="D29" s="52">
        <v>36207</v>
      </c>
      <c r="E29" s="11">
        <v>36209</v>
      </c>
      <c r="F29" s="31">
        <f t="shared" si="10"/>
        <v>40710</v>
      </c>
      <c r="G29" s="13">
        <f>SUM(C2:C29)</f>
        <v>1234450</v>
      </c>
      <c r="H29" s="96">
        <v>1</v>
      </c>
      <c r="I29" s="100">
        <v>38</v>
      </c>
      <c r="J29" s="97">
        <f t="shared" si="11"/>
        <v>49</v>
      </c>
      <c r="K29" s="101">
        <v>12</v>
      </c>
      <c r="L29" s="98">
        <v>0</v>
      </c>
      <c r="M29" s="20">
        <f t="shared" si="18"/>
        <v>407.1</v>
      </c>
      <c r="N29" s="21">
        <f t="shared" si="19"/>
        <v>15469.8</v>
      </c>
      <c r="O29" s="22">
        <f t="shared" si="20"/>
        <v>19947.9</v>
      </c>
      <c r="P29" s="24">
        <f t="shared" si="21"/>
        <v>4885.2</v>
      </c>
      <c r="Q29" s="32">
        <f t="shared" si="22"/>
        <v>0</v>
      </c>
      <c r="R29" s="93">
        <f t="shared" si="23"/>
        <v>39</v>
      </c>
      <c r="S29" s="94">
        <f t="shared" si="24"/>
        <v>49</v>
      </c>
      <c r="T29" s="95">
        <f t="shared" si="25"/>
        <v>12</v>
      </c>
      <c r="U29" s="49">
        <f t="shared" si="8"/>
        <v>100</v>
      </c>
      <c r="V29" s="49">
        <f t="shared" si="9"/>
        <v>100</v>
      </c>
    </row>
    <row r="30" spans="1:22" s="7" customFormat="1" ht="13.5" customHeight="1">
      <c r="A30" s="6">
        <f t="shared" si="17"/>
        <v>27</v>
      </c>
      <c r="B30" s="13" t="s">
        <v>44</v>
      </c>
      <c r="C30" s="9">
        <v>31115</v>
      </c>
      <c r="D30" s="52">
        <v>36208</v>
      </c>
      <c r="E30" s="11">
        <v>36210</v>
      </c>
      <c r="F30" s="31">
        <f t="shared" si="10"/>
        <v>31115</v>
      </c>
      <c r="G30" s="13">
        <f>SUM(C2:C30)</f>
        <v>1265565</v>
      </c>
      <c r="H30" s="96">
        <v>3</v>
      </c>
      <c r="I30" s="100">
        <v>36</v>
      </c>
      <c r="J30" s="97">
        <f t="shared" si="11"/>
        <v>41</v>
      </c>
      <c r="K30" s="101">
        <v>18</v>
      </c>
      <c r="L30" s="98">
        <v>2</v>
      </c>
      <c r="M30" s="20">
        <f aca="true" t="shared" si="26" ref="M30:M86">F30*H30/100</f>
        <v>933.45</v>
      </c>
      <c r="N30" s="21">
        <f aca="true" t="shared" si="27" ref="N30:N86">F30*I30/100</f>
        <v>11201.4</v>
      </c>
      <c r="O30" s="22">
        <f aca="true" t="shared" si="28" ref="O30:O86">F30*J30/100</f>
        <v>12757.15</v>
      </c>
      <c r="P30" s="24">
        <f aca="true" t="shared" si="29" ref="P30:P86">F30*K30/100</f>
        <v>5600.7</v>
      </c>
      <c r="Q30" s="32">
        <f aca="true" t="shared" si="30" ref="Q30:Q86">F30*L30/100</f>
        <v>622.3</v>
      </c>
      <c r="R30" s="93">
        <f aca="true" t="shared" si="31" ref="R30:R86">H30+I30</f>
        <v>39</v>
      </c>
      <c r="S30" s="94">
        <f aca="true" t="shared" si="32" ref="S30:S86">J30</f>
        <v>41</v>
      </c>
      <c r="T30" s="95">
        <f aca="true" t="shared" si="33" ref="T30:T86">K30+L30</f>
        <v>20</v>
      </c>
      <c r="U30" s="49">
        <f t="shared" si="8"/>
        <v>100</v>
      </c>
      <c r="V30" s="49">
        <f t="shared" si="9"/>
        <v>100</v>
      </c>
    </row>
    <row r="31" spans="1:22" s="7" customFormat="1" ht="13.5" customHeight="1">
      <c r="A31" s="6">
        <f t="shared" si="17"/>
        <v>28</v>
      </c>
      <c r="B31" s="13" t="s">
        <v>5</v>
      </c>
      <c r="C31" s="9">
        <v>20660</v>
      </c>
      <c r="D31" s="52">
        <v>36220</v>
      </c>
      <c r="E31" s="11">
        <v>36222</v>
      </c>
      <c r="F31" s="31">
        <f t="shared" si="10"/>
        <v>20660</v>
      </c>
      <c r="G31" s="13">
        <f>SUM(C2:C31)</f>
        <v>1286225</v>
      </c>
      <c r="H31" s="96">
        <v>8</v>
      </c>
      <c r="I31" s="100">
        <v>31</v>
      </c>
      <c r="J31" s="97">
        <f t="shared" si="11"/>
        <v>31</v>
      </c>
      <c r="K31" s="101">
        <v>18</v>
      </c>
      <c r="L31" s="98">
        <v>12</v>
      </c>
      <c r="M31" s="20">
        <f aca="true" t="shared" si="34" ref="M31:M36">F31*H31/100</f>
        <v>1652.8</v>
      </c>
      <c r="N31" s="21">
        <f aca="true" t="shared" si="35" ref="N31:N36">F31*I31/100</f>
        <v>6404.6</v>
      </c>
      <c r="O31" s="22">
        <f aca="true" t="shared" si="36" ref="O31:O36">F31*J31/100</f>
        <v>6404.6</v>
      </c>
      <c r="P31" s="24">
        <f aca="true" t="shared" si="37" ref="P31:P36">F31*K31/100</f>
        <v>3718.8</v>
      </c>
      <c r="Q31" s="32">
        <f aca="true" t="shared" si="38" ref="Q31:Q36">F31*L31/100</f>
        <v>2479.2</v>
      </c>
      <c r="R31" s="93">
        <f aca="true" t="shared" si="39" ref="R31:R36">H31+I31</f>
        <v>39</v>
      </c>
      <c r="S31" s="94">
        <f aca="true" t="shared" si="40" ref="S31:S36">J31</f>
        <v>31</v>
      </c>
      <c r="T31" s="95">
        <f aca="true" t="shared" si="41" ref="T31:T36">K31+L31</f>
        <v>30</v>
      </c>
      <c r="U31" s="49">
        <f t="shared" si="8"/>
        <v>100</v>
      </c>
      <c r="V31" s="49">
        <f t="shared" si="9"/>
        <v>100</v>
      </c>
    </row>
    <row r="32" spans="1:22" s="7" customFormat="1" ht="13.5" customHeight="1">
      <c r="A32" s="55">
        <f t="shared" si="17"/>
        <v>29</v>
      </c>
      <c r="B32" s="13" t="s">
        <v>1</v>
      </c>
      <c r="C32" s="9">
        <v>82430</v>
      </c>
      <c r="D32" s="11">
        <v>36234</v>
      </c>
      <c r="E32" s="11">
        <v>36236</v>
      </c>
      <c r="F32" s="31">
        <f t="shared" si="10"/>
        <v>82430</v>
      </c>
      <c r="G32" s="13">
        <f>SUM(C2:C32)</f>
        <v>1368655</v>
      </c>
      <c r="H32" s="96">
        <v>11</v>
      </c>
      <c r="I32" s="100">
        <v>28</v>
      </c>
      <c r="J32" s="97">
        <f t="shared" si="11"/>
        <v>23</v>
      </c>
      <c r="K32" s="101">
        <v>32</v>
      </c>
      <c r="L32" s="98">
        <v>6</v>
      </c>
      <c r="M32" s="20">
        <f t="shared" si="34"/>
        <v>9067.3</v>
      </c>
      <c r="N32" s="21">
        <f t="shared" si="35"/>
        <v>23080.4</v>
      </c>
      <c r="O32" s="22">
        <f t="shared" si="36"/>
        <v>18958.9</v>
      </c>
      <c r="P32" s="24">
        <f t="shared" si="37"/>
        <v>26377.6</v>
      </c>
      <c r="Q32" s="32">
        <f t="shared" si="38"/>
        <v>4945.8</v>
      </c>
      <c r="R32" s="93">
        <f t="shared" si="39"/>
        <v>39</v>
      </c>
      <c r="S32" s="94">
        <f t="shared" si="40"/>
        <v>23</v>
      </c>
      <c r="T32" s="95">
        <f t="shared" si="41"/>
        <v>38</v>
      </c>
      <c r="U32" s="49">
        <f t="shared" si="8"/>
        <v>100</v>
      </c>
      <c r="V32" s="49">
        <f t="shared" si="9"/>
        <v>100</v>
      </c>
    </row>
    <row r="33" spans="1:22" s="7" customFormat="1" ht="13.5" customHeight="1">
      <c r="A33" s="6">
        <f t="shared" si="17"/>
        <v>30</v>
      </c>
      <c r="B33" s="13" t="s">
        <v>107</v>
      </c>
      <c r="C33" s="9">
        <v>29050</v>
      </c>
      <c r="D33" s="53">
        <v>36193</v>
      </c>
      <c r="E33" s="30">
        <v>36195</v>
      </c>
      <c r="F33" s="31">
        <f t="shared" si="10"/>
        <v>29050</v>
      </c>
      <c r="G33" s="13">
        <f>SUM(C2:C33)</f>
        <v>1397705</v>
      </c>
      <c r="H33" s="96">
        <v>18</v>
      </c>
      <c r="I33" s="100">
        <v>20</v>
      </c>
      <c r="J33" s="97">
        <f t="shared" si="11"/>
        <v>50</v>
      </c>
      <c r="K33" s="101">
        <v>10</v>
      </c>
      <c r="L33" s="98">
        <v>2</v>
      </c>
      <c r="M33" s="20">
        <f t="shared" si="34"/>
        <v>5229</v>
      </c>
      <c r="N33" s="21">
        <f t="shared" si="35"/>
        <v>5810</v>
      </c>
      <c r="O33" s="22">
        <f t="shared" si="36"/>
        <v>14525</v>
      </c>
      <c r="P33" s="24">
        <f t="shared" si="37"/>
        <v>2905</v>
      </c>
      <c r="Q33" s="32">
        <f t="shared" si="38"/>
        <v>581</v>
      </c>
      <c r="R33" s="93">
        <f t="shared" si="39"/>
        <v>38</v>
      </c>
      <c r="S33" s="94">
        <f t="shared" si="40"/>
        <v>50</v>
      </c>
      <c r="T33" s="95">
        <f t="shared" si="41"/>
        <v>12</v>
      </c>
      <c r="U33" s="49">
        <f t="shared" si="8"/>
        <v>100</v>
      </c>
      <c r="V33" s="49">
        <f t="shared" si="9"/>
        <v>100</v>
      </c>
    </row>
    <row r="34" spans="1:22" s="7" customFormat="1" ht="13.5" customHeight="1">
      <c r="A34" s="6">
        <f t="shared" si="17"/>
        <v>31</v>
      </c>
      <c r="B34" s="13" t="s">
        <v>85</v>
      </c>
      <c r="C34" s="9">
        <v>49660</v>
      </c>
      <c r="D34" s="52">
        <v>36207</v>
      </c>
      <c r="E34" s="11">
        <v>36209</v>
      </c>
      <c r="F34" s="31">
        <f t="shared" si="10"/>
        <v>49660</v>
      </c>
      <c r="G34" s="13">
        <f>SUM(C2:C34)</f>
        <v>1447365</v>
      </c>
      <c r="H34" s="96">
        <v>11</v>
      </c>
      <c r="I34" s="100">
        <v>26</v>
      </c>
      <c r="J34" s="97">
        <f t="shared" si="11"/>
        <v>43</v>
      </c>
      <c r="K34" s="101">
        <v>18</v>
      </c>
      <c r="L34" s="98">
        <v>2</v>
      </c>
      <c r="M34" s="20">
        <f t="shared" si="34"/>
        <v>5462.6</v>
      </c>
      <c r="N34" s="21">
        <f t="shared" si="35"/>
        <v>12911.6</v>
      </c>
      <c r="O34" s="22">
        <f t="shared" si="36"/>
        <v>21353.8</v>
      </c>
      <c r="P34" s="24">
        <f t="shared" si="37"/>
        <v>8938.8</v>
      </c>
      <c r="Q34" s="32">
        <f t="shared" si="38"/>
        <v>993.2</v>
      </c>
      <c r="R34" s="93">
        <f t="shared" si="39"/>
        <v>37</v>
      </c>
      <c r="S34" s="94">
        <f t="shared" si="40"/>
        <v>43</v>
      </c>
      <c r="T34" s="95">
        <f t="shared" si="41"/>
        <v>20</v>
      </c>
      <c r="U34" s="49">
        <f t="shared" si="8"/>
        <v>100</v>
      </c>
      <c r="V34" s="49">
        <f t="shared" si="9"/>
        <v>100</v>
      </c>
    </row>
    <row r="35" spans="1:22" s="7" customFormat="1" ht="13.5" customHeight="1">
      <c r="A35" s="6">
        <f t="shared" si="17"/>
        <v>32</v>
      </c>
      <c r="B35" s="13" t="s">
        <v>80</v>
      </c>
      <c r="C35" s="9">
        <v>20820</v>
      </c>
      <c r="D35" s="52">
        <v>36216</v>
      </c>
      <c r="E35" s="11">
        <v>36220</v>
      </c>
      <c r="F35" s="31">
        <f t="shared" si="10"/>
        <v>20820</v>
      </c>
      <c r="G35" s="13">
        <f>SUM(C2:C35)</f>
        <v>1468185</v>
      </c>
      <c r="H35" s="96">
        <v>11</v>
      </c>
      <c r="I35" s="100">
        <v>26</v>
      </c>
      <c r="J35" s="97">
        <f t="shared" si="11"/>
        <v>37</v>
      </c>
      <c r="K35" s="101">
        <v>26</v>
      </c>
      <c r="L35" s="98">
        <v>0</v>
      </c>
      <c r="M35" s="20">
        <f t="shared" si="34"/>
        <v>2290.2</v>
      </c>
      <c r="N35" s="21">
        <f t="shared" si="35"/>
        <v>5413.2</v>
      </c>
      <c r="O35" s="22">
        <f t="shared" si="36"/>
        <v>7703.4</v>
      </c>
      <c r="P35" s="24">
        <f t="shared" si="37"/>
        <v>5413.2</v>
      </c>
      <c r="Q35" s="32">
        <f t="shared" si="38"/>
        <v>0</v>
      </c>
      <c r="R35" s="93">
        <f t="shared" si="39"/>
        <v>37</v>
      </c>
      <c r="S35" s="94">
        <f t="shared" si="40"/>
        <v>37</v>
      </c>
      <c r="T35" s="95">
        <f t="shared" si="41"/>
        <v>26</v>
      </c>
      <c r="U35" s="49">
        <f t="shared" si="8"/>
        <v>100</v>
      </c>
      <c r="V35" s="49">
        <f t="shared" si="9"/>
        <v>100</v>
      </c>
    </row>
    <row r="36" spans="1:22" s="7" customFormat="1" ht="13.5" customHeight="1">
      <c r="A36" s="6">
        <f t="shared" si="17"/>
        <v>33</v>
      </c>
      <c r="B36" s="13" t="s">
        <v>69</v>
      </c>
      <c r="C36" s="9">
        <v>51790</v>
      </c>
      <c r="D36" s="52">
        <v>36224</v>
      </c>
      <c r="E36" s="11">
        <v>36228</v>
      </c>
      <c r="F36" s="31">
        <f aca="true" t="shared" si="42" ref="F36:F54">C36</f>
        <v>51790</v>
      </c>
      <c r="G36" s="13">
        <f>SUM(C2:C36)</f>
        <v>1519975</v>
      </c>
      <c r="H36" s="96">
        <v>11</v>
      </c>
      <c r="I36" s="100">
        <v>26</v>
      </c>
      <c r="J36" s="97">
        <f t="shared" si="11"/>
        <v>36</v>
      </c>
      <c r="K36" s="101">
        <v>26</v>
      </c>
      <c r="L36" s="98">
        <v>1</v>
      </c>
      <c r="M36" s="20">
        <f t="shared" si="34"/>
        <v>5696.9</v>
      </c>
      <c r="N36" s="21">
        <f t="shared" si="35"/>
        <v>13465.4</v>
      </c>
      <c r="O36" s="22">
        <f t="shared" si="36"/>
        <v>18644.4</v>
      </c>
      <c r="P36" s="24">
        <f t="shared" si="37"/>
        <v>13465.4</v>
      </c>
      <c r="Q36" s="32">
        <f t="shared" si="38"/>
        <v>517.9</v>
      </c>
      <c r="R36" s="93">
        <f t="shared" si="39"/>
        <v>37</v>
      </c>
      <c r="S36" s="94">
        <f t="shared" si="40"/>
        <v>36</v>
      </c>
      <c r="T36" s="95">
        <f t="shared" si="41"/>
        <v>27</v>
      </c>
      <c r="U36" s="49">
        <f t="shared" si="8"/>
        <v>100</v>
      </c>
      <c r="V36" s="49">
        <f t="shared" si="9"/>
        <v>100</v>
      </c>
    </row>
    <row r="37" spans="1:22" s="7" customFormat="1" ht="13.5" customHeight="1">
      <c r="A37" s="55">
        <f t="shared" si="17"/>
        <v>34</v>
      </c>
      <c r="B37" s="13" t="s">
        <v>88</v>
      </c>
      <c r="C37" s="9">
        <v>137150</v>
      </c>
      <c r="D37" s="53">
        <v>36194</v>
      </c>
      <c r="E37" s="30">
        <v>36195</v>
      </c>
      <c r="F37" s="31">
        <f t="shared" si="42"/>
        <v>137150</v>
      </c>
      <c r="G37" s="13">
        <f>SUM(C2:C37)</f>
        <v>1657125</v>
      </c>
      <c r="H37" s="96">
        <v>18</v>
      </c>
      <c r="I37" s="100">
        <v>18</v>
      </c>
      <c r="J37" s="97">
        <f t="shared" si="11"/>
        <v>44</v>
      </c>
      <c r="K37" s="101">
        <v>18</v>
      </c>
      <c r="L37" s="98">
        <v>2</v>
      </c>
      <c r="M37" s="20">
        <f t="shared" si="26"/>
        <v>24687</v>
      </c>
      <c r="N37" s="21">
        <f t="shared" si="27"/>
        <v>24687</v>
      </c>
      <c r="O37" s="22">
        <f t="shared" si="28"/>
        <v>60346</v>
      </c>
      <c r="P37" s="24">
        <f t="shared" si="29"/>
        <v>24687</v>
      </c>
      <c r="Q37" s="32">
        <f t="shared" si="30"/>
        <v>2743</v>
      </c>
      <c r="R37" s="93">
        <f t="shared" si="31"/>
        <v>36</v>
      </c>
      <c r="S37" s="94">
        <f t="shared" si="32"/>
        <v>44</v>
      </c>
      <c r="T37" s="95">
        <f t="shared" si="33"/>
        <v>20</v>
      </c>
      <c r="U37" s="49">
        <f t="shared" si="8"/>
        <v>100</v>
      </c>
      <c r="V37" s="49">
        <f t="shared" si="9"/>
        <v>100</v>
      </c>
    </row>
    <row r="38" spans="1:22" s="7" customFormat="1" ht="13.5" customHeight="1">
      <c r="A38" s="6">
        <f t="shared" si="17"/>
        <v>35</v>
      </c>
      <c r="B38" s="13" t="s">
        <v>89</v>
      </c>
      <c r="C38" s="9">
        <v>31045</v>
      </c>
      <c r="D38" s="52">
        <v>36214</v>
      </c>
      <c r="E38" s="11">
        <v>36216</v>
      </c>
      <c r="F38" s="31">
        <f>C38</f>
        <v>31045</v>
      </c>
      <c r="G38" s="13">
        <f>SUM(C2:C38)</f>
        <v>1688170</v>
      </c>
      <c r="H38" s="96">
        <v>13</v>
      </c>
      <c r="I38" s="100">
        <v>23</v>
      </c>
      <c r="J38" s="97">
        <f>100-H38-I38-K38-L38</f>
        <v>44</v>
      </c>
      <c r="K38" s="101">
        <v>18</v>
      </c>
      <c r="L38" s="98">
        <v>2</v>
      </c>
      <c r="M38" s="20">
        <f>F38*H38/100</f>
        <v>4035.85</v>
      </c>
      <c r="N38" s="21">
        <f>F38*I38/100</f>
        <v>7140.35</v>
      </c>
      <c r="O38" s="22">
        <f>F38*J38/100</f>
        <v>13659.8</v>
      </c>
      <c r="P38" s="24">
        <f>F38*K38/100</f>
        <v>5588.1</v>
      </c>
      <c r="Q38" s="32">
        <f>F38*L38/100</f>
        <v>620.9</v>
      </c>
      <c r="R38" s="93">
        <f>H38+I38</f>
        <v>36</v>
      </c>
      <c r="S38" s="94">
        <f>J38</f>
        <v>44</v>
      </c>
      <c r="T38" s="95">
        <f>K38+L38</f>
        <v>20</v>
      </c>
      <c r="U38" s="49">
        <f>H38+I38+J38+K38+L38</f>
        <v>100</v>
      </c>
      <c r="V38" s="49">
        <f>R38+S38+T38</f>
        <v>100</v>
      </c>
    </row>
    <row r="39" spans="1:22" s="7" customFormat="1" ht="13.5" customHeight="1">
      <c r="A39" s="6">
        <f t="shared" si="17"/>
        <v>36</v>
      </c>
      <c r="B39" s="13" t="s">
        <v>42</v>
      </c>
      <c r="C39" s="9">
        <v>37480</v>
      </c>
      <c r="D39" s="52">
        <v>36202</v>
      </c>
      <c r="E39" s="11">
        <v>36207</v>
      </c>
      <c r="F39" s="31">
        <f t="shared" si="42"/>
        <v>37480</v>
      </c>
      <c r="G39" s="13">
        <f>SUM(C2:C39)</f>
        <v>1725650</v>
      </c>
      <c r="H39" s="96">
        <v>1</v>
      </c>
      <c r="I39" s="100">
        <v>35</v>
      </c>
      <c r="J39" s="97">
        <f t="shared" si="11"/>
        <v>44</v>
      </c>
      <c r="K39" s="101">
        <v>10</v>
      </c>
      <c r="L39" s="98">
        <v>10</v>
      </c>
      <c r="M39" s="20">
        <f>F39*H39/100</f>
        <v>374.8</v>
      </c>
      <c r="N39" s="21">
        <f>F39*I39/100</f>
        <v>13118</v>
      </c>
      <c r="O39" s="22">
        <f>F39*J39/100</f>
        <v>16491.2</v>
      </c>
      <c r="P39" s="24">
        <f>F39*K39/100</f>
        <v>3748</v>
      </c>
      <c r="Q39" s="32">
        <f>F39*L39/100</f>
        <v>3748</v>
      </c>
      <c r="R39" s="93">
        <f>H39+I39</f>
        <v>36</v>
      </c>
      <c r="S39" s="94">
        <f>J39</f>
        <v>44</v>
      </c>
      <c r="T39" s="95">
        <f>K39+L39</f>
        <v>20</v>
      </c>
      <c r="U39" s="49">
        <f t="shared" si="8"/>
        <v>100</v>
      </c>
      <c r="V39" s="49">
        <f t="shared" si="9"/>
        <v>100</v>
      </c>
    </row>
    <row r="40" spans="1:22" s="7" customFormat="1" ht="13.5" customHeight="1">
      <c r="A40" s="6">
        <f t="shared" si="17"/>
        <v>37</v>
      </c>
      <c r="B40" s="13" t="s">
        <v>60</v>
      </c>
      <c r="C40" s="9">
        <v>39620</v>
      </c>
      <c r="D40" s="52">
        <v>36206</v>
      </c>
      <c r="E40" s="11">
        <v>36208</v>
      </c>
      <c r="F40" s="31">
        <f t="shared" si="42"/>
        <v>39620</v>
      </c>
      <c r="G40" s="13">
        <f>SUM(C2:C40)</f>
        <v>1765270</v>
      </c>
      <c r="H40" s="96">
        <v>18</v>
      </c>
      <c r="I40" s="100">
        <v>18</v>
      </c>
      <c r="J40" s="97">
        <f t="shared" si="11"/>
        <v>42</v>
      </c>
      <c r="K40" s="101">
        <v>10</v>
      </c>
      <c r="L40" s="98">
        <v>12</v>
      </c>
      <c r="M40" s="20">
        <f>F40*H40/100</f>
        <v>7131.6</v>
      </c>
      <c r="N40" s="21">
        <f>F40*I40/100</f>
        <v>7131.6</v>
      </c>
      <c r="O40" s="22">
        <f>F40*J40/100</f>
        <v>16640.4</v>
      </c>
      <c r="P40" s="24">
        <f>F40*K40/100</f>
        <v>3962</v>
      </c>
      <c r="Q40" s="32">
        <f>F40*L40/100</f>
        <v>4754.4</v>
      </c>
      <c r="R40" s="93">
        <f>H40+I40</f>
        <v>36</v>
      </c>
      <c r="S40" s="94">
        <f>J40</f>
        <v>42</v>
      </c>
      <c r="T40" s="95">
        <f>K40+L40</f>
        <v>22</v>
      </c>
      <c r="U40" s="49">
        <f t="shared" si="8"/>
        <v>100</v>
      </c>
      <c r="V40" s="49">
        <f t="shared" si="9"/>
        <v>100</v>
      </c>
    </row>
    <row r="41" spans="1:22" s="7" customFormat="1" ht="13.5" customHeight="1">
      <c r="A41" s="6">
        <f t="shared" si="17"/>
        <v>38</v>
      </c>
      <c r="B41" s="13" t="s">
        <v>11</v>
      </c>
      <c r="C41" s="9">
        <v>38390</v>
      </c>
      <c r="D41" s="52">
        <v>36221</v>
      </c>
      <c r="E41" s="11">
        <v>36223</v>
      </c>
      <c r="F41" s="31">
        <f t="shared" si="42"/>
        <v>38390</v>
      </c>
      <c r="G41" s="13">
        <f>SUM(C2:C41)</f>
        <v>1803660</v>
      </c>
      <c r="H41" s="96">
        <v>7</v>
      </c>
      <c r="I41" s="100">
        <v>26</v>
      </c>
      <c r="J41" s="97">
        <f t="shared" si="11"/>
        <v>48</v>
      </c>
      <c r="K41" s="101">
        <v>13</v>
      </c>
      <c r="L41" s="98">
        <v>6</v>
      </c>
      <c r="M41" s="20">
        <f t="shared" si="26"/>
        <v>2687.3</v>
      </c>
      <c r="N41" s="21">
        <f t="shared" si="27"/>
        <v>9981.4</v>
      </c>
      <c r="O41" s="22">
        <f t="shared" si="28"/>
        <v>18427.2</v>
      </c>
      <c r="P41" s="24">
        <f t="shared" si="29"/>
        <v>4990.7</v>
      </c>
      <c r="Q41" s="32">
        <f t="shared" si="30"/>
        <v>2303.4</v>
      </c>
      <c r="R41" s="93">
        <f t="shared" si="31"/>
        <v>33</v>
      </c>
      <c r="S41" s="94">
        <f t="shared" si="32"/>
        <v>48</v>
      </c>
      <c r="T41" s="95">
        <f t="shared" si="33"/>
        <v>19</v>
      </c>
      <c r="U41" s="49">
        <f t="shared" si="8"/>
        <v>100</v>
      </c>
      <c r="V41" s="49">
        <f t="shared" si="9"/>
        <v>100</v>
      </c>
    </row>
    <row r="42" spans="1:22" s="7" customFormat="1" ht="13.5" customHeight="1">
      <c r="A42" s="54">
        <f t="shared" si="17"/>
        <v>39</v>
      </c>
      <c r="B42" s="13" t="s">
        <v>8</v>
      </c>
      <c r="C42" s="9">
        <v>83680</v>
      </c>
      <c r="D42" s="53">
        <v>36200</v>
      </c>
      <c r="E42" s="11">
        <v>36201</v>
      </c>
      <c r="F42" s="31">
        <f t="shared" si="42"/>
        <v>83680</v>
      </c>
      <c r="G42" s="13">
        <f>SUM(C2:C42)</f>
        <v>1887340</v>
      </c>
      <c r="H42" s="96">
        <v>5</v>
      </c>
      <c r="I42" s="100">
        <v>28</v>
      </c>
      <c r="J42" s="97">
        <f t="shared" si="11"/>
        <v>48</v>
      </c>
      <c r="K42" s="101">
        <v>8</v>
      </c>
      <c r="L42" s="98">
        <v>11</v>
      </c>
      <c r="M42" s="20">
        <f t="shared" si="26"/>
        <v>4184</v>
      </c>
      <c r="N42" s="21">
        <f t="shared" si="27"/>
        <v>23430.4</v>
      </c>
      <c r="O42" s="22">
        <f t="shared" si="28"/>
        <v>40166.4</v>
      </c>
      <c r="P42" s="24">
        <f t="shared" si="29"/>
        <v>6694.4</v>
      </c>
      <c r="Q42" s="32">
        <f t="shared" si="30"/>
        <v>9204.8</v>
      </c>
      <c r="R42" s="93">
        <f t="shared" si="31"/>
        <v>33</v>
      </c>
      <c r="S42" s="94">
        <f t="shared" si="32"/>
        <v>48</v>
      </c>
      <c r="T42" s="95">
        <f t="shared" si="33"/>
        <v>19</v>
      </c>
      <c r="U42" s="49">
        <f t="shared" si="8"/>
        <v>100</v>
      </c>
      <c r="V42" s="49">
        <f t="shared" si="9"/>
        <v>100</v>
      </c>
    </row>
    <row r="43" spans="1:22" s="7" customFormat="1" ht="13.5" customHeight="1">
      <c r="A43" s="6">
        <f t="shared" si="17"/>
        <v>40</v>
      </c>
      <c r="B43" s="13" t="s">
        <v>67</v>
      </c>
      <c r="C43" s="9">
        <v>53980</v>
      </c>
      <c r="D43" s="53">
        <v>36200</v>
      </c>
      <c r="E43" s="11">
        <v>36202</v>
      </c>
      <c r="F43" s="31">
        <f t="shared" si="42"/>
        <v>53980</v>
      </c>
      <c r="G43" s="13">
        <f>SUM(C2:C43)</f>
        <v>1941320</v>
      </c>
      <c r="H43" s="96">
        <v>3</v>
      </c>
      <c r="I43" s="100">
        <v>30</v>
      </c>
      <c r="J43" s="97">
        <f t="shared" si="11"/>
        <v>45</v>
      </c>
      <c r="K43" s="101">
        <v>20</v>
      </c>
      <c r="L43" s="98">
        <v>2</v>
      </c>
      <c r="M43" s="20">
        <f t="shared" si="26"/>
        <v>1619.4</v>
      </c>
      <c r="N43" s="21">
        <f t="shared" si="27"/>
        <v>16194</v>
      </c>
      <c r="O43" s="22">
        <f t="shared" si="28"/>
        <v>24291</v>
      </c>
      <c r="P43" s="24">
        <f t="shared" si="29"/>
        <v>10796</v>
      </c>
      <c r="Q43" s="32">
        <f t="shared" si="30"/>
        <v>1079.6</v>
      </c>
      <c r="R43" s="93">
        <f t="shared" si="31"/>
        <v>33</v>
      </c>
      <c r="S43" s="94">
        <f t="shared" si="32"/>
        <v>45</v>
      </c>
      <c r="T43" s="95">
        <f t="shared" si="33"/>
        <v>22</v>
      </c>
      <c r="U43" s="49">
        <f t="shared" si="8"/>
        <v>100</v>
      </c>
      <c r="V43" s="49">
        <f t="shared" si="9"/>
        <v>100</v>
      </c>
    </row>
    <row r="44" spans="1:22" s="7" customFormat="1" ht="13.5" customHeight="1">
      <c r="A44" s="6">
        <f t="shared" si="17"/>
        <v>41</v>
      </c>
      <c r="B44" s="13" t="s">
        <v>7</v>
      </c>
      <c r="C44" s="9">
        <v>49920</v>
      </c>
      <c r="D44" s="52">
        <v>36227</v>
      </c>
      <c r="E44" s="11">
        <v>36229</v>
      </c>
      <c r="F44" s="31">
        <f t="shared" si="42"/>
        <v>49920</v>
      </c>
      <c r="G44" s="13">
        <f>SUM(C2:C44)</f>
        <v>1991240</v>
      </c>
      <c r="H44" s="96">
        <v>15</v>
      </c>
      <c r="I44" s="100">
        <v>18</v>
      </c>
      <c r="J44" s="97">
        <f t="shared" si="11"/>
        <v>39</v>
      </c>
      <c r="K44" s="101">
        <v>22</v>
      </c>
      <c r="L44" s="98">
        <v>6</v>
      </c>
      <c r="M44" s="20">
        <f t="shared" si="26"/>
        <v>7488</v>
      </c>
      <c r="N44" s="21">
        <f t="shared" si="27"/>
        <v>8985.6</v>
      </c>
      <c r="O44" s="22">
        <f t="shared" si="28"/>
        <v>19468.8</v>
      </c>
      <c r="P44" s="24">
        <f t="shared" si="29"/>
        <v>10982.4</v>
      </c>
      <c r="Q44" s="32">
        <f t="shared" si="30"/>
        <v>2995.2</v>
      </c>
      <c r="R44" s="93">
        <f t="shared" si="31"/>
        <v>33</v>
      </c>
      <c r="S44" s="94">
        <f t="shared" si="32"/>
        <v>39</v>
      </c>
      <c r="T44" s="95">
        <f t="shared" si="33"/>
        <v>28</v>
      </c>
      <c r="U44" s="49">
        <f t="shared" si="8"/>
        <v>100</v>
      </c>
      <c r="V44" s="49">
        <f t="shared" si="9"/>
        <v>100</v>
      </c>
    </row>
    <row r="45" spans="1:22" s="7" customFormat="1" ht="13.5" customHeight="1">
      <c r="A45" s="54">
        <f t="shared" si="17"/>
        <v>42</v>
      </c>
      <c r="B45" s="13" t="s">
        <v>105</v>
      </c>
      <c r="C45" s="9">
        <v>62830</v>
      </c>
      <c r="D45" s="52">
        <v>36180</v>
      </c>
      <c r="E45" s="11">
        <v>36182</v>
      </c>
      <c r="F45" s="13">
        <f t="shared" si="42"/>
        <v>62830</v>
      </c>
      <c r="G45" s="13">
        <f>SUM(C2:C45)</f>
        <v>2054070</v>
      </c>
      <c r="H45" s="96">
        <v>7</v>
      </c>
      <c r="I45" s="100">
        <v>26</v>
      </c>
      <c r="J45" s="97">
        <f t="shared" si="11"/>
        <v>26</v>
      </c>
      <c r="K45" s="101">
        <v>33</v>
      </c>
      <c r="L45" s="98">
        <v>8</v>
      </c>
      <c r="M45" s="20">
        <f t="shared" si="26"/>
        <v>4398.1</v>
      </c>
      <c r="N45" s="21">
        <f t="shared" si="27"/>
        <v>16335.8</v>
      </c>
      <c r="O45" s="22">
        <f t="shared" si="28"/>
        <v>16335.8</v>
      </c>
      <c r="P45" s="24">
        <f t="shared" si="29"/>
        <v>20733.9</v>
      </c>
      <c r="Q45" s="32">
        <f t="shared" si="30"/>
        <v>5026.4</v>
      </c>
      <c r="R45" s="93">
        <f t="shared" si="31"/>
        <v>33</v>
      </c>
      <c r="S45" s="94">
        <f t="shared" si="32"/>
        <v>26</v>
      </c>
      <c r="T45" s="95">
        <f t="shared" si="33"/>
        <v>41</v>
      </c>
      <c r="U45" s="49">
        <f t="shared" si="8"/>
        <v>100</v>
      </c>
      <c r="V45" s="49">
        <f t="shared" si="9"/>
        <v>100</v>
      </c>
    </row>
    <row r="46" spans="1:22" s="7" customFormat="1" ht="13.5" customHeight="1">
      <c r="A46" s="54">
        <f t="shared" si="17"/>
        <v>43</v>
      </c>
      <c r="B46" s="13" t="s">
        <v>49</v>
      </c>
      <c r="C46" s="9">
        <v>32500</v>
      </c>
      <c r="D46" s="52">
        <v>36079</v>
      </c>
      <c r="E46" s="11">
        <v>36081</v>
      </c>
      <c r="F46" s="13">
        <f t="shared" si="42"/>
        <v>32500</v>
      </c>
      <c r="G46" s="13">
        <f>SUM(C2:C46)</f>
        <v>2086570</v>
      </c>
      <c r="H46" s="96">
        <v>10</v>
      </c>
      <c r="I46" s="100">
        <v>23</v>
      </c>
      <c r="J46" s="97">
        <f t="shared" si="11"/>
        <v>22</v>
      </c>
      <c r="K46" s="101">
        <v>40</v>
      </c>
      <c r="L46" s="98">
        <v>5</v>
      </c>
      <c r="M46" s="20">
        <f>F46*H46/100</f>
        <v>3250</v>
      </c>
      <c r="N46" s="21">
        <f>F46*I46/100</f>
        <v>7475</v>
      </c>
      <c r="O46" s="22">
        <f>F46*J46/100</f>
        <v>7150</v>
      </c>
      <c r="P46" s="24">
        <f>F46*K46/100</f>
        <v>13000</v>
      </c>
      <c r="Q46" s="32">
        <f>F46*L46/100</f>
        <v>1625</v>
      </c>
      <c r="R46" s="93">
        <f>H46+I46</f>
        <v>33</v>
      </c>
      <c r="S46" s="94">
        <f>J46</f>
        <v>22</v>
      </c>
      <c r="T46" s="95">
        <f>K46+L46</f>
        <v>45</v>
      </c>
      <c r="U46" s="49">
        <f>H46+I46+J46+K46+L46</f>
        <v>100</v>
      </c>
      <c r="V46" s="49">
        <f>R46+S46+T46</f>
        <v>100</v>
      </c>
    </row>
    <row r="47" spans="1:22" s="7" customFormat="1" ht="13.5" customHeight="1">
      <c r="A47" s="6">
        <f t="shared" si="17"/>
        <v>44</v>
      </c>
      <c r="B47" s="13" t="s">
        <v>39</v>
      </c>
      <c r="C47" s="9">
        <v>32530</v>
      </c>
      <c r="D47" s="52">
        <v>36220</v>
      </c>
      <c r="E47" s="11">
        <v>36222</v>
      </c>
      <c r="F47" s="31">
        <f t="shared" si="42"/>
        <v>32530</v>
      </c>
      <c r="G47" s="13">
        <f>SUM(C2:C47)</f>
        <v>2119100</v>
      </c>
      <c r="H47" s="96">
        <v>11</v>
      </c>
      <c r="I47" s="100">
        <v>21</v>
      </c>
      <c r="J47" s="97">
        <f t="shared" si="11"/>
        <v>46</v>
      </c>
      <c r="K47" s="101">
        <v>20</v>
      </c>
      <c r="L47" s="98">
        <v>2</v>
      </c>
      <c r="M47" s="20">
        <f t="shared" si="26"/>
        <v>3578.3</v>
      </c>
      <c r="N47" s="21">
        <f t="shared" si="27"/>
        <v>6831.3</v>
      </c>
      <c r="O47" s="22">
        <f t="shared" si="28"/>
        <v>14963.8</v>
      </c>
      <c r="P47" s="24">
        <f t="shared" si="29"/>
        <v>6506</v>
      </c>
      <c r="Q47" s="32">
        <f t="shared" si="30"/>
        <v>650.6</v>
      </c>
      <c r="R47" s="93">
        <f t="shared" si="31"/>
        <v>32</v>
      </c>
      <c r="S47" s="94">
        <f t="shared" si="32"/>
        <v>46</v>
      </c>
      <c r="T47" s="95">
        <f t="shared" si="33"/>
        <v>22</v>
      </c>
      <c r="U47" s="49">
        <f t="shared" si="8"/>
        <v>100</v>
      </c>
      <c r="V47" s="49">
        <f t="shared" si="9"/>
        <v>100</v>
      </c>
    </row>
    <row r="48" spans="1:22" s="7" customFormat="1" ht="13.5" customHeight="1">
      <c r="A48" s="6">
        <f t="shared" si="17"/>
        <v>45</v>
      </c>
      <c r="B48" s="13" t="s">
        <v>83</v>
      </c>
      <c r="C48" s="9">
        <v>37020</v>
      </c>
      <c r="D48" s="52">
        <v>36221</v>
      </c>
      <c r="E48" s="11">
        <v>36223</v>
      </c>
      <c r="F48" s="31">
        <f t="shared" si="42"/>
        <v>37020</v>
      </c>
      <c r="G48" s="13">
        <f>SUM(C2:C48)</f>
        <v>2156120</v>
      </c>
      <c r="H48" s="96">
        <v>16</v>
      </c>
      <c r="I48" s="100">
        <v>16</v>
      </c>
      <c r="J48" s="97">
        <f t="shared" si="11"/>
        <v>27</v>
      </c>
      <c r="K48" s="101">
        <v>36</v>
      </c>
      <c r="L48" s="98">
        <v>5</v>
      </c>
      <c r="M48" s="20">
        <f t="shared" si="26"/>
        <v>5923.2</v>
      </c>
      <c r="N48" s="21">
        <f t="shared" si="27"/>
        <v>5923.2</v>
      </c>
      <c r="O48" s="22">
        <f t="shared" si="28"/>
        <v>9995.4</v>
      </c>
      <c r="P48" s="24">
        <f t="shared" si="29"/>
        <v>13327.2</v>
      </c>
      <c r="Q48" s="32">
        <f t="shared" si="30"/>
        <v>1851</v>
      </c>
      <c r="R48" s="93">
        <f t="shared" si="31"/>
        <v>32</v>
      </c>
      <c r="S48" s="94">
        <f t="shared" si="32"/>
        <v>27</v>
      </c>
      <c r="T48" s="95">
        <f t="shared" si="33"/>
        <v>41</v>
      </c>
      <c r="U48" s="49">
        <f t="shared" si="8"/>
        <v>100</v>
      </c>
      <c r="V48" s="49">
        <f t="shared" si="9"/>
        <v>100</v>
      </c>
    </row>
    <row r="49" spans="1:22" s="7" customFormat="1" ht="13.5" customHeight="1">
      <c r="A49" s="6">
        <f t="shared" si="17"/>
        <v>46</v>
      </c>
      <c r="B49" s="13" t="s">
        <v>112</v>
      </c>
      <c r="C49" s="9">
        <v>25420</v>
      </c>
      <c r="D49" s="52">
        <v>36208</v>
      </c>
      <c r="E49" s="11">
        <v>36210</v>
      </c>
      <c r="F49" s="31">
        <f t="shared" si="42"/>
        <v>25420</v>
      </c>
      <c r="G49" s="13">
        <f>SUM(C2:C49)</f>
        <v>2181540</v>
      </c>
      <c r="H49" s="96">
        <v>5</v>
      </c>
      <c r="I49" s="100">
        <v>26</v>
      </c>
      <c r="J49" s="97">
        <f t="shared" si="11"/>
        <v>41</v>
      </c>
      <c r="K49" s="101">
        <v>26</v>
      </c>
      <c r="L49" s="98">
        <v>2</v>
      </c>
      <c r="M49" s="20">
        <f t="shared" si="26"/>
        <v>1271</v>
      </c>
      <c r="N49" s="21">
        <f t="shared" si="27"/>
        <v>6609.2</v>
      </c>
      <c r="O49" s="22">
        <f t="shared" si="28"/>
        <v>10422.2</v>
      </c>
      <c r="P49" s="24">
        <f t="shared" si="29"/>
        <v>6609.2</v>
      </c>
      <c r="Q49" s="32">
        <f t="shared" si="30"/>
        <v>508.4</v>
      </c>
      <c r="R49" s="93">
        <f t="shared" si="31"/>
        <v>31</v>
      </c>
      <c r="S49" s="94">
        <f t="shared" si="32"/>
        <v>41</v>
      </c>
      <c r="T49" s="95">
        <f t="shared" si="33"/>
        <v>28</v>
      </c>
      <c r="U49" s="49">
        <f t="shared" si="8"/>
        <v>100</v>
      </c>
      <c r="V49" s="49">
        <f t="shared" si="9"/>
        <v>100</v>
      </c>
    </row>
    <row r="50" spans="1:22" s="7" customFormat="1" ht="13.5" customHeight="1">
      <c r="A50" s="54">
        <f t="shared" si="17"/>
        <v>47</v>
      </c>
      <c r="B50" s="13" t="s">
        <v>28</v>
      </c>
      <c r="C50" s="9">
        <v>43620</v>
      </c>
      <c r="D50" s="53">
        <v>36187</v>
      </c>
      <c r="E50" s="30">
        <v>36189</v>
      </c>
      <c r="F50" s="31">
        <f t="shared" si="42"/>
        <v>43620</v>
      </c>
      <c r="G50" s="13">
        <f>SUM(C2:C50)</f>
        <v>2225160</v>
      </c>
      <c r="H50" s="96">
        <v>6</v>
      </c>
      <c r="I50" s="100">
        <v>25</v>
      </c>
      <c r="J50" s="97">
        <f t="shared" si="11"/>
        <v>29</v>
      </c>
      <c r="K50" s="101">
        <v>23</v>
      </c>
      <c r="L50" s="98">
        <v>17</v>
      </c>
      <c r="M50" s="20">
        <f t="shared" si="26"/>
        <v>2617.2</v>
      </c>
      <c r="N50" s="21">
        <f t="shared" si="27"/>
        <v>10905</v>
      </c>
      <c r="O50" s="22">
        <f t="shared" si="28"/>
        <v>12649.8</v>
      </c>
      <c r="P50" s="24">
        <f t="shared" si="29"/>
        <v>10032.6</v>
      </c>
      <c r="Q50" s="32">
        <f t="shared" si="30"/>
        <v>7415.4</v>
      </c>
      <c r="R50" s="93">
        <f t="shared" si="31"/>
        <v>31</v>
      </c>
      <c r="S50" s="94">
        <f t="shared" si="32"/>
        <v>29</v>
      </c>
      <c r="T50" s="95">
        <f t="shared" si="33"/>
        <v>40</v>
      </c>
      <c r="U50" s="49">
        <f t="shared" si="8"/>
        <v>100</v>
      </c>
      <c r="V50" s="49">
        <f t="shared" si="9"/>
        <v>100</v>
      </c>
    </row>
    <row r="51" spans="1:22" s="7" customFormat="1" ht="13.5" customHeight="1">
      <c r="A51" s="6">
        <f t="shared" si="17"/>
        <v>48</v>
      </c>
      <c r="B51" s="13" t="s">
        <v>77</v>
      </c>
      <c r="C51" s="9">
        <v>66215</v>
      </c>
      <c r="D51" s="53">
        <v>36196</v>
      </c>
      <c r="E51" s="30">
        <v>36199</v>
      </c>
      <c r="F51" s="31">
        <f>C51</f>
        <v>66215</v>
      </c>
      <c r="G51" s="13">
        <f>SUM(C2:C51)</f>
        <v>2291375</v>
      </c>
      <c r="H51" s="96">
        <v>9</v>
      </c>
      <c r="I51" s="100">
        <v>21</v>
      </c>
      <c r="J51" s="97">
        <f t="shared" si="11"/>
        <v>51</v>
      </c>
      <c r="K51" s="101">
        <v>17</v>
      </c>
      <c r="L51" s="98">
        <v>2</v>
      </c>
      <c r="M51" s="20">
        <f t="shared" si="26"/>
        <v>5959.35</v>
      </c>
      <c r="N51" s="21">
        <f t="shared" si="27"/>
        <v>13905.15</v>
      </c>
      <c r="O51" s="22">
        <f t="shared" si="28"/>
        <v>33769.65</v>
      </c>
      <c r="P51" s="24">
        <f t="shared" si="29"/>
        <v>11256.55</v>
      </c>
      <c r="Q51" s="32">
        <f t="shared" si="30"/>
        <v>1324.3</v>
      </c>
      <c r="R51" s="93">
        <f t="shared" si="31"/>
        <v>30</v>
      </c>
      <c r="S51" s="94">
        <f t="shared" si="32"/>
        <v>51</v>
      </c>
      <c r="T51" s="95">
        <f t="shared" si="33"/>
        <v>19</v>
      </c>
      <c r="U51" s="49">
        <f t="shared" si="8"/>
        <v>100</v>
      </c>
      <c r="V51" s="49">
        <f t="shared" si="9"/>
        <v>100</v>
      </c>
    </row>
    <row r="52" spans="1:22" s="7" customFormat="1" ht="13.5" customHeight="1">
      <c r="A52" s="6">
        <f t="shared" si="17"/>
        <v>49</v>
      </c>
      <c r="B52" s="13" t="s">
        <v>13</v>
      </c>
      <c r="C52" s="9">
        <v>50150</v>
      </c>
      <c r="D52" s="52">
        <v>36207</v>
      </c>
      <c r="E52" s="11">
        <v>36209</v>
      </c>
      <c r="F52" s="31">
        <f>C52</f>
        <v>50150</v>
      </c>
      <c r="G52" s="13">
        <f>SUM(C2:C52)</f>
        <v>2341525</v>
      </c>
      <c r="H52" s="96">
        <v>12</v>
      </c>
      <c r="I52" s="100">
        <v>18</v>
      </c>
      <c r="J52" s="97">
        <f t="shared" si="11"/>
        <v>34</v>
      </c>
      <c r="K52" s="101">
        <v>35</v>
      </c>
      <c r="L52" s="98">
        <v>1</v>
      </c>
      <c r="M52" s="20">
        <f t="shared" si="26"/>
        <v>6018</v>
      </c>
      <c r="N52" s="21">
        <f t="shared" si="27"/>
        <v>9027</v>
      </c>
      <c r="O52" s="22">
        <f t="shared" si="28"/>
        <v>17051</v>
      </c>
      <c r="P52" s="24">
        <f t="shared" si="29"/>
        <v>17552.5</v>
      </c>
      <c r="Q52" s="32">
        <f t="shared" si="30"/>
        <v>501.5</v>
      </c>
      <c r="R52" s="93">
        <f t="shared" si="31"/>
        <v>30</v>
      </c>
      <c r="S52" s="94">
        <f t="shared" si="32"/>
        <v>34</v>
      </c>
      <c r="T52" s="95">
        <f t="shared" si="33"/>
        <v>36</v>
      </c>
      <c r="U52" s="49">
        <f t="shared" si="8"/>
        <v>100</v>
      </c>
      <c r="V52" s="49">
        <f t="shared" si="9"/>
        <v>100</v>
      </c>
    </row>
    <row r="53" spans="1:22" s="7" customFormat="1" ht="13.5" customHeight="1">
      <c r="A53" s="54">
        <f t="shared" si="17"/>
        <v>50</v>
      </c>
      <c r="B53" s="13" t="s">
        <v>38</v>
      </c>
      <c r="C53" s="9">
        <v>32362</v>
      </c>
      <c r="D53" s="52">
        <v>36206</v>
      </c>
      <c r="E53" s="11">
        <v>36208</v>
      </c>
      <c r="F53" s="31">
        <f>C53</f>
        <v>32362</v>
      </c>
      <c r="G53" s="13">
        <f>SUM(C2:C53)</f>
        <v>2373887</v>
      </c>
      <c r="H53" s="96">
        <v>5</v>
      </c>
      <c r="I53" s="100">
        <v>25</v>
      </c>
      <c r="J53" s="97">
        <f t="shared" si="11"/>
        <v>30</v>
      </c>
      <c r="K53" s="101">
        <v>28</v>
      </c>
      <c r="L53" s="98">
        <v>12</v>
      </c>
      <c r="M53" s="20">
        <f>F53*H53/100</f>
        <v>1618.1</v>
      </c>
      <c r="N53" s="21">
        <f>F53*I53/100</f>
        <v>8090.5</v>
      </c>
      <c r="O53" s="22">
        <f>F53*J53/100</f>
        <v>9708.6</v>
      </c>
      <c r="P53" s="24">
        <f>F53*K53/100</f>
        <v>9061.36</v>
      </c>
      <c r="Q53" s="32">
        <f>F53*L53/100</f>
        <v>3883.44</v>
      </c>
      <c r="R53" s="93">
        <f>H53+I53</f>
        <v>30</v>
      </c>
      <c r="S53" s="94">
        <f>J53</f>
        <v>30</v>
      </c>
      <c r="T53" s="95">
        <f>K53+L53</f>
        <v>40</v>
      </c>
      <c r="U53" s="49">
        <f t="shared" si="8"/>
        <v>100</v>
      </c>
      <c r="V53" s="49">
        <f t="shared" si="9"/>
        <v>100</v>
      </c>
    </row>
    <row r="54" spans="1:22" s="7" customFormat="1" ht="13.5" customHeight="1">
      <c r="A54" s="6">
        <f t="shared" si="17"/>
        <v>51</v>
      </c>
      <c r="B54" s="13" t="s">
        <v>109</v>
      </c>
      <c r="C54" s="9">
        <v>32080</v>
      </c>
      <c r="D54" s="53">
        <v>36196</v>
      </c>
      <c r="E54" s="30" t="s">
        <v>64</v>
      </c>
      <c r="F54" s="31">
        <f t="shared" si="42"/>
        <v>32080</v>
      </c>
      <c r="G54" s="13">
        <f>SUM(C2:C54)</f>
        <v>2405967</v>
      </c>
      <c r="H54" s="96">
        <v>19</v>
      </c>
      <c r="I54" s="100">
        <v>10</v>
      </c>
      <c r="J54" s="97">
        <f t="shared" si="11"/>
        <v>59</v>
      </c>
      <c r="K54" s="101">
        <v>12</v>
      </c>
      <c r="L54" s="98">
        <v>0</v>
      </c>
      <c r="M54" s="20">
        <f t="shared" si="26"/>
        <v>6095.2</v>
      </c>
      <c r="N54" s="21">
        <f t="shared" si="27"/>
        <v>3208</v>
      </c>
      <c r="O54" s="22">
        <f t="shared" si="28"/>
        <v>18927.2</v>
      </c>
      <c r="P54" s="24">
        <f t="shared" si="29"/>
        <v>3849.6</v>
      </c>
      <c r="Q54" s="32">
        <f t="shared" si="30"/>
        <v>0</v>
      </c>
      <c r="R54" s="93">
        <f t="shared" si="31"/>
        <v>29</v>
      </c>
      <c r="S54" s="94">
        <f t="shared" si="32"/>
        <v>59</v>
      </c>
      <c r="T54" s="95">
        <f t="shared" si="33"/>
        <v>12</v>
      </c>
      <c r="U54" s="49">
        <f t="shared" si="8"/>
        <v>100</v>
      </c>
      <c r="V54" s="49">
        <f t="shared" si="9"/>
        <v>100</v>
      </c>
    </row>
    <row r="55" spans="1:22" s="7" customFormat="1" ht="13.5" customHeight="1">
      <c r="A55" s="54">
        <f t="shared" si="17"/>
        <v>52</v>
      </c>
      <c r="B55" s="13" t="s">
        <v>0</v>
      </c>
      <c r="C55" s="9">
        <v>180000</v>
      </c>
      <c r="D55" s="52">
        <v>36230</v>
      </c>
      <c r="E55" s="11">
        <v>36234</v>
      </c>
      <c r="F55" s="31">
        <f aca="true" t="shared" si="43" ref="F55:F86">C55</f>
        <v>180000</v>
      </c>
      <c r="G55" s="13">
        <f>SUM(C2:C55)</f>
        <v>2585967</v>
      </c>
      <c r="H55" s="96">
        <v>11</v>
      </c>
      <c r="I55" s="100">
        <v>18</v>
      </c>
      <c r="J55" s="97">
        <f t="shared" si="11"/>
        <v>54</v>
      </c>
      <c r="K55" s="101">
        <v>17</v>
      </c>
      <c r="L55" s="98">
        <v>0</v>
      </c>
      <c r="M55" s="20">
        <f t="shared" si="26"/>
        <v>19800</v>
      </c>
      <c r="N55" s="21">
        <f t="shared" si="27"/>
        <v>32400</v>
      </c>
      <c r="O55" s="22">
        <f t="shared" si="28"/>
        <v>97200</v>
      </c>
      <c r="P55" s="24">
        <f t="shared" si="29"/>
        <v>30600</v>
      </c>
      <c r="Q55" s="32">
        <f t="shared" si="30"/>
        <v>0</v>
      </c>
      <c r="R55" s="93">
        <f t="shared" si="31"/>
        <v>29</v>
      </c>
      <c r="S55" s="94">
        <f t="shared" si="32"/>
        <v>54</v>
      </c>
      <c r="T55" s="95">
        <f t="shared" si="33"/>
        <v>17</v>
      </c>
      <c r="U55" s="49">
        <f t="shared" si="8"/>
        <v>100</v>
      </c>
      <c r="V55" s="49">
        <f t="shared" si="9"/>
        <v>100</v>
      </c>
    </row>
    <row r="56" spans="1:22" s="7" customFormat="1" ht="13.5" customHeight="1">
      <c r="A56" s="6">
        <f t="shared" si="17"/>
        <v>53</v>
      </c>
      <c r="B56" s="13" t="s">
        <v>50</v>
      </c>
      <c r="C56" s="9">
        <v>21005</v>
      </c>
      <c r="D56" s="52">
        <v>36209</v>
      </c>
      <c r="E56" s="11">
        <v>36213</v>
      </c>
      <c r="F56" s="31">
        <f t="shared" si="43"/>
        <v>21005</v>
      </c>
      <c r="G56" s="13">
        <f>SUM(C2:C56)</f>
        <v>2606972</v>
      </c>
      <c r="H56" s="96">
        <v>11</v>
      </c>
      <c r="I56" s="100">
        <v>18</v>
      </c>
      <c r="J56" s="97">
        <f t="shared" si="11"/>
        <v>46</v>
      </c>
      <c r="K56" s="101">
        <v>23</v>
      </c>
      <c r="L56" s="98">
        <v>2</v>
      </c>
      <c r="M56" s="20">
        <f t="shared" si="26"/>
        <v>2310.55</v>
      </c>
      <c r="N56" s="21">
        <f t="shared" si="27"/>
        <v>3780.9</v>
      </c>
      <c r="O56" s="22">
        <f t="shared" si="28"/>
        <v>9662.3</v>
      </c>
      <c r="P56" s="24">
        <f t="shared" si="29"/>
        <v>4831.15</v>
      </c>
      <c r="Q56" s="32">
        <f t="shared" si="30"/>
        <v>420.1</v>
      </c>
      <c r="R56" s="93">
        <f t="shared" si="31"/>
        <v>29</v>
      </c>
      <c r="S56" s="94">
        <f t="shared" si="32"/>
        <v>46</v>
      </c>
      <c r="T56" s="95">
        <f t="shared" si="33"/>
        <v>25</v>
      </c>
      <c r="U56" s="49">
        <f t="shared" si="8"/>
        <v>100</v>
      </c>
      <c r="V56" s="49">
        <f t="shared" si="9"/>
        <v>100</v>
      </c>
    </row>
    <row r="57" spans="1:22" s="7" customFormat="1" ht="13.5" customHeight="1">
      <c r="A57" s="6">
        <f t="shared" si="17"/>
        <v>54</v>
      </c>
      <c r="B57" s="13" t="s">
        <v>96</v>
      </c>
      <c r="C57" s="9">
        <v>40715</v>
      </c>
      <c r="D57" s="52">
        <v>36207</v>
      </c>
      <c r="E57" s="11">
        <v>36209</v>
      </c>
      <c r="F57" s="31">
        <f t="shared" si="43"/>
        <v>40715</v>
      </c>
      <c r="G57" s="13">
        <f>SUM(C2:C57)</f>
        <v>2647687</v>
      </c>
      <c r="H57" s="96">
        <v>11</v>
      </c>
      <c r="I57" s="100">
        <v>18</v>
      </c>
      <c r="J57" s="97">
        <f t="shared" si="11"/>
        <v>41</v>
      </c>
      <c r="K57" s="101">
        <v>25</v>
      </c>
      <c r="L57" s="98">
        <v>5</v>
      </c>
      <c r="M57" s="20">
        <f t="shared" si="26"/>
        <v>4478.65</v>
      </c>
      <c r="N57" s="21">
        <f t="shared" si="27"/>
        <v>7328.7</v>
      </c>
      <c r="O57" s="22">
        <f t="shared" si="28"/>
        <v>16693.15</v>
      </c>
      <c r="P57" s="24">
        <f t="shared" si="29"/>
        <v>10178.75</v>
      </c>
      <c r="Q57" s="32">
        <f t="shared" si="30"/>
        <v>2035.75</v>
      </c>
      <c r="R57" s="93">
        <f t="shared" si="31"/>
        <v>29</v>
      </c>
      <c r="S57" s="94">
        <f t="shared" si="32"/>
        <v>41</v>
      </c>
      <c r="T57" s="95">
        <f t="shared" si="33"/>
        <v>30</v>
      </c>
      <c r="U57" s="49">
        <f t="shared" si="8"/>
        <v>100</v>
      </c>
      <c r="V57" s="49">
        <f t="shared" si="9"/>
        <v>100</v>
      </c>
    </row>
    <row r="58" spans="1:22" s="7" customFormat="1" ht="13.5" customHeight="1">
      <c r="A58" s="54">
        <f t="shared" si="17"/>
        <v>55</v>
      </c>
      <c r="B58" s="13" t="s">
        <v>108</v>
      </c>
      <c r="C58" s="9">
        <v>57060</v>
      </c>
      <c r="D58" s="53">
        <v>36195</v>
      </c>
      <c r="E58" s="30">
        <v>36200</v>
      </c>
      <c r="F58" s="31">
        <f t="shared" si="43"/>
        <v>57060</v>
      </c>
      <c r="G58" s="13">
        <f>SUM(C2:C58)</f>
        <v>2704747</v>
      </c>
      <c r="H58" s="96">
        <v>10</v>
      </c>
      <c r="I58" s="100">
        <v>18</v>
      </c>
      <c r="J58" s="97">
        <f t="shared" si="11"/>
        <v>57</v>
      </c>
      <c r="K58" s="101">
        <v>15</v>
      </c>
      <c r="L58" s="98">
        <v>0</v>
      </c>
      <c r="M58" s="20">
        <f t="shared" si="26"/>
        <v>5706</v>
      </c>
      <c r="N58" s="21">
        <f t="shared" si="27"/>
        <v>10270.8</v>
      </c>
      <c r="O58" s="22">
        <f t="shared" si="28"/>
        <v>32524.2</v>
      </c>
      <c r="P58" s="24">
        <f t="shared" si="29"/>
        <v>8559</v>
      </c>
      <c r="Q58" s="32">
        <f t="shared" si="30"/>
        <v>0</v>
      </c>
      <c r="R58" s="93">
        <f t="shared" si="31"/>
        <v>28</v>
      </c>
      <c r="S58" s="94">
        <f t="shared" si="32"/>
        <v>57</v>
      </c>
      <c r="T58" s="95">
        <f t="shared" si="33"/>
        <v>15</v>
      </c>
      <c r="U58" s="49">
        <f t="shared" si="8"/>
        <v>100</v>
      </c>
      <c r="V58" s="49">
        <f t="shared" si="9"/>
        <v>100</v>
      </c>
    </row>
    <row r="59" spans="1:22" s="7" customFormat="1" ht="13.5" customHeight="1">
      <c r="A59" s="54">
        <f t="shared" si="17"/>
        <v>56</v>
      </c>
      <c r="B59" s="13" t="s">
        <v>26</v>
      </c>
      <c r="C59" s="9">
        <v>51470</v>
      </c>
      <c r="D59" s="52">
        <v>36208</v>
      </c>
      <c r="E59" s="11">
        <v>36210</v>
      </c>
      <c r="F59" s="31">
        <f t="shared" si="43"/>
        <v>51470</v>
      </c>
      <c r="G59" s="13">
        <f>SUM(C2:C59)</f>
        <v>2756217</v>
      </c>
      <c r="H59" s="96">
        <v>10</v>
      </c>
      <c r="I59" s="100">
        <v>18</v>
      </c>
      <c r="J59" s="97">
        <f t="shared" si="11"/>
        <v>45</v>
      </c>
      <c r="K59" s="101">
        <v>16</v>
      </c>
      <c r="L59" s="98">
        <v>11</v>
      </c>
      <c r="M59" s="20">
        <f t="shared" si="26"/>
        <v>5147</v>
      </c>
      <c r="N59" s="21">
        <f t="shared" si="27"/>
        <v>9264.6</v>
      </c>
      <c r="O59" s="22">
        <f t="shared" si="28"/>
        <v>23161.5</v>
      </c>
      <c r="P59" s="24">
        <f t="shared" si="29"/>
        <v>8235.2</v>
      </c>
      <c r="Q59" s="32">
        <f t="shared" si="30"/>
        <v>5661.7</v>
      </c>
      <c r="R59" s="93">
        <f t="shared" si="31"/>
        <v>28</v>
      </c>
      <c r="S59" s="94">
        <f t="shared" si="32"/>
        <v>45</v>
      </c>
      <c r="T59" s="95">
        <f t="shared" si="33"/>
        <v>27</v>
      </c>
      <c r="U59" s="49">
        <f t="shared" si="8"/>
        <v>100</v>
      </c>
      <c r="V59" s="49">
        <f t="shared" si="9"/>
        <v>100</v>
      </c>
    </row>
    <row r="60" spans="1:22" s="7" customFormat="1" ht="13.5" customHeight="1">
      <c r="A60" s="55">
        <f t="shared" si="17"/>
        <v>57</v>
      </c>
      <c r="B60" s="13" t="s">
        <v>31</v>
      </c>
      <c r="C60" s="9">
        <v>96610</v>
      </c>
      <c r="D60" s="53">
        <v>36193</v>
      </c>
      <c r="E60" s="30">
        <v>36195</v>
      </c>
      <c r="F60" s="31">
        <f t="shared" si="43"/>
        <v>96610</v>
      </c>
      <c r="G60" s="13">
        <f>SUM(C2:C60)</f>
        <v>2852827</v>
      </c>
      <c r="H60" s="96">
        <v>18</v>
      </c>
      <c r="I60" s="100">
        <v>10</v>
      </c>
      <c r="J60" s="97">
        <f t="shared" si="11"/>
        <v>16</v>
      </c>
      <c r="K60" s="101">
        <v>35</v>
      </c>
      <c r="L60" s="98">
        <v>21</v>
      </c>
      <c r="M60" s="20">
        <f t="shared" si="26"/>
        <v>17389.8</v>
      </c>
      <c r="N60" s="21">
        <f t="shared" si="27"/>
        <v>9661</v>
      </c>
      <c r="O60" s="22">
        <f t="shared" si="28"/>
        <v>15457.6</v>
      </c>
      <c r="P60" s="24">
        <f t="shared" si="29"/>
        <v>33813.5</v>
      </c>
      <c r="Q60" s="32">
        <f t="shared" si="30"/>
        <v>20288.1</v>
      </c>
      <c r="R60" s="93">
        <f t="shared" si="31"/>
        <v>28</v>
      </c>
      <c r="S60" s="94">
        <f t="shared" si="32"/>
        <v>16</v>
      </c>
      <c r="T60" s="95">
        <f t="shared" si="33"/>
        <v>56</v>
      </c>
      <c r="U60" s="49">
        <f t="shared" si="8"/>
        <v>100</v>
      </c>
      <c r="V60" s="49">
        <f t="shared" si="9"/>
        <v>100</v>
      </c>
    </row>
    <row r="61" spans="1:22" s="7" customFormat="1" ht="13.5" customHeight="1">
      <c r="A61" s="6">
        <f t="shared" si="17"/>
        <v>58</v>
      </c>
      <c r="B61" s="13" t="s">
        <v>40</v>
      </c>
      <c r="C61" s="9">
        <v>45000</v>
      </c>
      <c r="D61" s="52">
        <v>36224</v>
      </c>
      <c r="E61" s="11">
        <v>36228</v>
      </c>
      <c r="F61" s="31">
        <f t="shared" si="43"/>
        <v>45000</v>
      </c>
      <c r="G61" s="13">
        <f>SUM(C2:C61)</f>
        <v>2897827</v>
      </c>
      <c r="H61" s="96">
        <v>11</v>
      </c>
      <c r="I61" s="100">
        <v>16</v>
      </c>
      <c r="J61" s="97">
        <f t="shared" si="11"/>
        <v>49</v>
      </c>
      <c r="K61" s="101">
        <v>17</v>
      </c>
      <c r="L61" s="98">
        <v>7</v>
      </c>
      <c r="M61" s="20">
        <f t="shared" si="26"/>
        <v>4950</v>
      </c>
      <c r="N61" s="21">
        <f t="shared" si="27"/>
        <v>7200</v>
      </c>
      <c r="O61" s="22">
        <f t="shared" si="28"/>
        <v>22050</v>
      </c>
      <c r="P61" s="24">
        <f t="shared" si="29"/>
        <v>7650</v>
      </c>
      <c r="Q61" s="32">
        <f t="shared" si="30"/>
        <v>3150</v>
      </c>
      <c r="R61" s="93">
        <f t="shared" si="31"/>
        <v>27</v>
      </c>
      <c r="S61" s="94">
        <f t="shared" si="32"/>
        <v>49</v>
      </c>
      <c r="T61" s="95">
        <f t="shared" si="33"/>
        <v>24</v>
      </c>
      <c r="U61" s="49">
        <f t="shared" si="8"/>
        <v>100</v>
      </c>
      <c r="V61" s="49">
        <f t="shared" si="9"/>
        <v>100</v>
      </c>
    </row>
    <row r="62" spans="1:22" s="7" customFormat="1" ht="13.5" customHeight="1">
      <c r="A62" s="6">
        <f t="shared" si="17"/>
        <v>59</v>
      </c>
      <c r="B62" s="13" t="s">
        <v>30</v>
      </c>
      <c r="C62" s="9">
        <v>46855</v>
      </c>
      <c r="D62" s="52">
        <v>36206</v>
      </c>
      <c r="E62" s="11">
        <v>36208</v>
      </c>
      <c r="F62" s="31">
        <f t="shared" si="43"/>
        <v>46855</v>
      </c>
      <c r="G62" s="13">
        <f>SUM(C2:C62)</f>
        <v>2944682</v>
      </c>
      <c r="H62" s="96">
        <v>8</v>
      </c>
      <c r="I62" s="100">
        <v>18</v>
      </c>
      <c r="J62" s="97">
        <f t="shared" si="11"/>
        <v>59</v>
      </c>
      <c r="K62" s="101">
        <v>15</v>
      </c>
      <c r="L62" s="98">
        <v>0</v>
      </c>
      <c r="M62" s="20">
        <f t="shared" si="26"/>
        <v>3748.4</v>
      </c>
      <c r="N62" s="21">
        <f t="shared" si="27"/>
        <v>8433.9</v>
      </c>
      <c r="O62" s="22">
        <f t="shared" si="28"/>
        <v>27644.45</v>
      </c>
      <c r="P62" s="24">
        <f t="shared" si="29"/>
        <v>7028.25</v>
      </c>
      <c r="Q62" s="32">
        <f t="shared" si="30"/>
        <v>0</v>
      </c>
      <c r="R62" s="93">
        <f t="shared" si="31"/>
        <v>26</v>
      </c>
      <c r="S62" s="94">
        <f t="shared" si="32"/>
        <v>59</v>
      </c>
      <c r="T62" s="95">
        <f t="shared" si="33"/>
        <v>15</v>
      </c>
      <c r="U62" s="49">
        <f t="shared" si="8"/>
        <v>100</v>
      </c>
      <c r="V62" s="49">
        <f t="shared" si="9"/>
        <v>100</v>
      </c>
    </row>
    <row r="63" spans="1:22" s="7" customFormat="1" ht="13.5" customHeight="1">
      <c r="A63" s="6">
        <f t="shared" si="17"/>
        <v>60</v>
      </c>
      <c r="B63" s="13" t="s">
        <v>27</v>
      </c>
      <c r="C63" s="9">
        <v>69645</v>
      </c>
      <c r="D63" s="52">
        <v>36214</v>
      </c>
      <c r="E63" s="11">
        <v>36216</v>
      </c>
      <c r="F63" s="31">
        <f t="shared" si="43"/>
        <v>69645</v>
      </c>
      <c r="G63" s="13">
        <f>SUM(C2:C63)</f>
        <v>3014327</v>
      </c>
      <c r="H63" s="96">
        <v>10</v>
      </c>
      <c r="I63" s="100">
        <v>16</v>
      </c>
      <c r="J63" s="97">
        <f t="shared" si="11"/>
        <v>32</v>
      </c>
      <c r="K63" s="101">
        <v>26</v>
      </c>
      <c r="L63" s="98">
        <v>16</v>
      </c>
      <c r="M63" s="20">
        <f t="shared" si="26"/>
        <v>6964.5</v>
      </c>
      <c r="N63" s="21">
        <f t="shared" si="27"/>
        <v>11143.2</v>
      </c>
      <c r="O63" s="22">
        <f t="shared" si="28"/>
        <v>22286.4</v>
      </c>
      <c r="P63" s="24">
        <f t="shared" si="29"/>
        <v>18107.7</v>
      </c>
      <c r="Q63" s="32">
        <f t="shared" si="30"/>
        <v>11143.2</v>
      </c>
      <c r="R63" s="93">
        <f t="shared" si="31"/>
        <v>26</v>
      </c>
      <c r="S63" s="94">
        <f t="shared" si="32"/>
        <v>32</v>
      </c>
      <c r="T63" s="95">
        <f t="shared" si="33"/>
        <v>42</v>
      </c>
      <c r="U63" s="49">
        <f t="shared" si="8"/>
        <v>100</v>
      </c>
      <c r="V63" s="49">
        <f t="shared" si="9"/>
        <v>100</v>
      </c>
    </row>
    <row r="64" spans="1:22" s="7" customFormat="1" ht="13.5" customHeight="1">
      <c r="A64" s="55">
        <f t="shared" si="17"/>
        <v>61</v>
      </c>
      <c r="B64" s="13" t="s">
        <v>33</v>
      </c>
      <c r="C64" s="9">
        <v>47830</v>
      </c>
      <c r="D64" s="11">
        <v>36235</v>
      </c>
      <c r="E64" s="11">
        <v>36237</v>
      </c>
      <c r="F64" s="31">
        <f t="shared" si="43"/>
        <v>47830</v>
      </c>
      <c r="G64" s="13">
        <f>SUM(C2:C64)</f>
        <v>3062157</v>
      </c>
      <c r="H64" s="96">
        <v>9</v>
      </c>
      <c r="I64" s="100">
        <v>17</v>
      </c>
      <c r="J64" s="97">
        <f t="shared" si="11"/>
        <v>20</v>
      </c>
      <c r="K64" s="101">
        <v>48</v>
      </c>
      <c r="L64" s="98">
        <v>6</v>
      </c>
      <c r="M64" s="20">
        <f t="shared" si="26"/>
        <v>4304.7</v>
      </c>
      <c r="N64" s="21">
        <f t="shared" si="27"/>
        <v>8131.1</v>
      </c>
      <c r="O64" s="22">
        <f t="shared" si="28"/>
        <v>9566</v>
      </c>
      <c r="P64" s="24">
        <f t="shared" si="29"/>
        <v>22958.4</v>
      </c>
      <c r="Q64" s="32">
        <f t="shared" si="30"/>
        <v>2869.8</v>
      </c>
      <c r="R64" s="93">
        <f t="shared" si="31"/>
        <v>26</v>
      </c>
      <c r="S64" s="94">
        <f t="shared" si="32"/>
        <v>20</v>
      </c>
      <c r="T64" s="95">
        <f t="shared" si="33"/>
        <v>54</v>
      </c>
      <c r="U64" s="49">
        <f t="shared" si="8"/>
        <v>100</v>
      </c>
      <c r="V64" s="49">
        <f t="shared" si="9"/>
        <v>100</v>
      </c>
    </row>
    <row r="65" spans="1:22" s="7" customFormat="1" ht="13.5" customHeight="1">
      <c r="A65" s="6">
        <f t="shared" si="17"/>
        <v>62</v>
      </c>
      <c r="B65" s="13" t="s">
        <v>111</v>
      </c>
      <c r="C65" s="9">
        <v>42375</v>
      </c>
      <c r="D65" s="53">
        <v>36199</v>
      </c>
      <c r="E65" s="11">
        <v>36201</v>
      </c>
      <c r="F65" s="31">
        <f t="shared" si="43"/>
        <v>42375</v>
      </c>
      <c r="G65" s="13">
        <f>SUM(C2:C65)</f>
        <v>3104532</v>
      </c>
      <c r="H65" s="96">
        <v>10</v>
      </c>
      <c r="I65" s="100">
        <v>15</v>
      </c>
      <c r="J65" s="97">
        <f t="shared" si="11"/>
        <v>52</v>
      </c>
      <c r="K65" s="101">
        <v>15</v>
      </c>
      <c r="L65" s="98">
        <v>8</v>
      </c>
      <c r="M65" s="20">
        <f t="shared" si="26"/>
        <v>4237.5</v>
      </c>
      <c r="N65" s="21">
        <f t="shared" si="27"/>
        <v>6356.25</v>
      </c>
      <c r="O65" s="22">
        <f t="shared" si="28"/>
        <v>22035</v>
      </c>
      <c r="P65" s="24">
        <f t="shared" si="29"/>
        <v>6356.25</v>
      </c>
      <c r="Q65" s="32">
        <f t="shared" si="30"/>
        <v>3390</v>
      </c>
      <c r="R65" s="93">
        <f t="shared" si="31"/>
        <v>25</v>
      </c>
      <c r="S65" s="94">
        <f t="shared" si="32"/>
        <v>52</v>
      </c>
      <c r="T65" s="95">
        <f t="shared" si="33"/>
        <v>23</v>
      </c>
      <c r="U65" s="49">
        <f t="shared" si="8"/>
        <v>100</v>
      </c>
      <c r="V65" s="49">
        <f t="shared" si="9"/>
        <v>100</v>
      </c>
    </row>
    <row r="66" spans="1:22" s="7" customFormat="1" ht="13.5" customHeight="1">
      <c r="A66" s="54">
        <f t="shared" si="17"/>
        <v>63</v>
      </c>
      <c r="B66" s="13" t="s">
        <v>62</v>
      </c>
      <c r="C66" s="9">
        <v>91030</v>
      </c>
      <c r="D66" s="53">
        <v>36192</v>
      </c>
      <c r="E66" s="30">
        <v>36194</v>
      </c>
      <c r="F66" s="31">
        <f t="shared" si="43"/>
        <v>91030</v>
      </c>
      <c r="G66" s="13">
        <f>SUM(C2:C66)</f>
        <v>3195562</v>
      </c>
      <c r="H66" s="96">
        <v>7</v>
      </c>
      <c r="I66" s="100">
        <v>18</v>
      </c>
      <c r="J66" s="97">
        <f t="shared" si="11"/>
        <v>35</v>
      </c>
      <c r="K66" s="101">
        <v>40</v>
      </c>
      <c r="L66" s="98">
        <v>0</v>
      </c>
      <c r="M66" s="20">
        <f t="shared" si="26"/>
        <v>6372.1</v>
      </c>
      <c r="N66" s="21">
        <f t="shared" si="27"/>
        <v>16385.4</v>
      </c>
      <c r="O66" s="22">
        <f t="shared" si="28"/>
        <v>31860.5</v>
      </c>
      <c r="P66" s="24">
        <f t="shared" si="29"/>
        <v>36412</v>
      </c>
      <c r="Q66" s="32">
        <f t="shared" si="30"/>
        <v>0</v>
      </c>
      <c r="R66" s="93">
        <f t="shared" si="31"/>
        <v>25</v>
      </c>
      <c r="S66" s="94">
        <f t="shared" si="32"/>
        <v>35</v>
      </c>
      <c r="T66" s="95">
        <f t="shared" si="33"/>
        <v>40</v>
      </c>
      <c r="U66" s="49">
        <f t="shared" si="8"/>
        <v>100</v>
      </c>
      <c r="V66" s="49">
        <f t="shared" si="9"/>
        <v>100</v>
      </c>
    </row>
    <row r="67" spans="1:22" s="7" customFormat="1" ht="13.5" customHeight="1">
      <c r="A67" s="6">
        <f t="shared" si="17"/>
        <v>64</v>
      </c>
      <c r="B67" s="13" t="s">
        <v>6</v>
      </c>
      <c r="C67" s="9">
        <v>58440</v>
      </c>
      <c r="D67" s="52">
        <v>36222</v>
      </c>
      <c r="E67" s="11">
        <v>36224</v>
      </c>
      <c r="F67" s="31">
        <f t="shared" si="43"/>
        <v>58440</v>
      </c>
      <c r="G67" s="13">
        <f>SUM(C2:C67)</f>
        <v>3254002</v>
      </c>
      <c r="H67" s="96">
        <v>11</v>
      </c>
      <c r="I67" s="100">
        <v>12</v>
      </c>
      <c r="J67" s="97">
        <f t="shared" si="11"/>
        <v>33</v>
      </c>
      <c r="K67" s="101">
        <v>38</v>
      </c>
      <c r="L67" s="98">
        <v>6</v>
      </c>
      <c r="M67" s="20">
        <f t="shared" si="26"/>
        <v>6428.4</v>
      </c>
      <c r="N67" s="21">
        <f t="shared" si="27"/>
        <v>7012.8</v>
      </c>
      <c r="O67" s="22">
        <f t="shared" si="28"/>
        <v>19285.2</v>
      </c>
      <c r="P67" s="24">
        <f t="shared" si="29"/>
        <v>22207.2</v>
      </c>
      <c r="Q67" s="32">
        <f t="shared" si="30"/>
        <v>3506.4</v>
      </c>
      <c r="R67" s="93">
        <f t="shared" si="31"/>
        <v>23</v>
      </c>
      <c r="S67" s="94">
        <f t="shared" si="32"/>
        <v>33</v>
      </c>
      <c r="T67" s="95">
        <f t="shared" si="33"/>
        <v>44</v>
      </c>
      <c r="U67" s="49">
        <f t="shared" si="8"/>
        <v>100</v>
      </c>
      <c r="V67" s="49">
        <f t="shared" si="9"/>
        <v>100</v>
      </c>
    </row>
    <row r="68" spans="1:22" s="7" customFormat="1" ht="13.5" customHeight="1">
      <c r="A68" s="54">
        <f t="shared" si="17"/>
        <v>65</v>
      </c>
      <c r="B68" s="13" t="s">
        <v>24</v>
      </c>
      <c r="C68" s="9">
        <v>35500</v>
      </c>
      <c r="D68" s="52">
        <v>36189</v>
      </c>
      <c r="E68" s="30">
        <v>36192</v>
      </c>
      <c r="F68" s="31">
        <f t="shared" si="43"/>
        <v>35500</v>
      </c>
      <c r="G68" s="13">
        <f>SUM(C2:C68)</f>
        <v>3289502</v>
      </c>
      <c r="H68" s="96">
        <v>2</v>
      </c>
      <c r="I68" s="100">
        <v>20</v>
      </c>
      <c r="J68" s="97">
        <f>100-H68-I68-K68-L68</f>
        <v>70</v>
      </c>
      <c r="K68" s="101">
        <v>8</v>
      </c>
      <c r="L68" s="98">
        <v>0</v>
      </c>
      <c r="M68" s="20">
        <f t="shared" si="26"/>
        <v>710</v>
      </c>
      <c r="N68" s="21">
        <f t="shared" si="27"/>
        <v>7100</v>
      </c>
      <c r="O68" s="22">
        <f t="shared" si="28"/>
        <v>24850</v>
      </c>
      <c r="P68" s="24">
        <f t="shared" si="29"/>
        <v>2840</v>
      </c>
      <c r="Q68" s="32">
        <f t="shared" si="30"/>
        <v>0</v>
      </c>
      <c r="R68" s="93">
        <f t="shared" si="31"/>
        <v>22</v>
      </c>
      <c r="S68" s="94">
        <f t="shared" si="32"/>
        <v>70</v>
      </c>
      <c r="T68" s="95">
        <f t="shared" si="33"/>
        <v>8</v>
      </c>
      <c r="U68" s="49">
        <f t="shared" si="8"/>
        <v>100</v>
      </c>
      <c r="V68" s="49">
        <f t="shared" si="9"/>
        <v>100</v>
      </c>
    </row>
    <row r="69" spans="1:22" s="7" customFormat="1" ht="13.5" customHeight="1">
      <c r="A69" s="6">
        <f t="shared" si="17"/>
        <v>66</v>
      </c>
      <c r="B69" s="13" t="s">
        <v>12</v>
      </c>
      <c r="C69" s="9">
        <v>30960</v>
      </c>
      <c r="D69" s="52">
        <v>36215</v>
      </c>
      <c r="E69" s="11">
        <v>36217</v>
      </c>
      <c r="F69" s="31">
        <f t="shared" si="43"/>
        <v>30960</v>
      </c>
      <c r="G69" s="13">
        <f>SUM(C2:C69)</f>
        <v>3320462</v>
      </c>
      <c r="H69" s="96">
        <v>1</v>
      </c>
      <c r="I69" s="100">
        <v>21</v>
      </c>
      <c r="J69" s="97">
        <f>100-H69-I69-K69-L69</f>
        <v>58</v>
      </c>
      <c r="K69" s="101">
        <v>17</v>
      </c>
      <c r="L69" s="98">
        <v>3</v>
      </c>
      <c r="M69" s="20">
        <f t="shared" si="26"/>
        <v>309.6</v>
      </c>
      <c r="N69" s="21">
        <f t="shared" si="27"/>
        <v>6501.6</v>
      </c>
      <c r="O69" s="22">
        <f t="shared" si="28"/>
        <v>17956.8</v>
      </c>
      <c r="P69" s="24">
        <f t="shared" si="29"/>
        <v>5263.2</v>
      </c>
      <c r="Q69" s="32">
        <f t="shared" si="30"/>
        <v>928.8</v>
      </c>
      <c r="R69" s="93">
        <f t="shared" si="31"/>
        <v>22</v>
      </c>
      <c r="S69" s="94">
        <f t="shared" si="32"/>
        <v>58</v>
      </c>
      <c r="T69" s="95">
        <f t="shared" si="33"/>
        <v>20</v>
      </c>
      <c r="U69" s="49">
        <f aca="true" t="shared" si="44" ref="U69:U86">H69+I69+J69+K69+L69</f>
        <v>100</v>
      </c>
      <c r="V69" s="49">
        <f aca="true" t="shared" si="45" ref="V69:V86">R69+S69+T69</f>
        <v>100</v>
      </c>
    </row>
    <row r="70" spans="1:22" s="7" customFormat="1" ht="13.5" customHeight="1">
      <c r="A70" s="6">
        <f aca="true" t="shared" si="46" ref="A70:A86">A69+1</f>
        <v>67</v>
      </c>
      <c r="B70" s="13" t="s">
        <v>29</v>
      </c>
      <c r="C70" s="9">
        <v>49375</v>
      </c>
      <c r="D70" s="53">
        <v>36188</v>
      </c>
      <c r="E70" s="30">
        <v>36189</v>
      </c>
      <c r="F70" s="31">
        <f t="shared" si="43"/>
        <v>49375</v>
      </c>
      <c r="G70" s="13">
        <f>SUM(C2:C70)</f>
        <v>3369837</v>
      </c>
      <c r="H70" s="96">
        <v>2</v>
      </c>
      <c r="I70" s="100">
        <v>20</v>
      </c>
      <c r="J70" s="97">
        <f>100-H70-I70-K70-L70</f>
        <v>37</v>
      </c>
      <c r="K70" s="101">
        <v>40</v>
      </c>
      <c r="L70" s="98">
        <v>1</v>
      </c>
      <c r="M70" s="20">
        <f t="shared" si="26"/>
        <v>987.5</v>
      </c>
      <c r="N70" s="21">
        <f t="shared" si="27"/>
        <v>9875</v>
      </c>
      <c r="O70" s="22">
        <f t="shared" si="28"/>
        <v>18268.75</v>
      </c>
      <c r="P70" s="24">
        <f t="shared" si="29"/>
        <v>19750</v>
      </c>
      <c r="Q70" s="32">
        <f t="shared" si="30"/>
        <v>493.75</v>
      </c>
      <c r="R70" s="93">
        <f t="shared" si="31"/>
        <v>22</v>
      </c>
      <c r="S70" s="94">
        <f t="shared" si="32"/>
        <v>37</v>
      </c>
      <c r="T70" s="95">
        <f t="shared" si="33"/>
        <v>41</v>
      </c>
      <c r="U70" s="49">
        <f t="shared" si="44"/>
        <v>100</v>
      </c>
      <c r="V70" s="49">
        <f t="shared" si="45"/>
        <v>100</v>
      </c>
    </row>
    <row r="71" spans="1:22" s="7" customFormat="1" ht="13.5" customHeight="1">
      <c r="A71" s="6">
        <f t="shared" si="46"/>
        <v>68</v>
      </c>
      <c r="B71" s="13" t="s">
        <v>20</v>
      </c>
      <c r="C71" s="9">
        <v>41410</v>
      </c>
      <c r="D71" s="53">
        <v>36188</v>
      </c>
      <c r="E71" s="30">
        <v>36194</v>
      </c>
      <c r="F71" s="31">
        <f t="shared" si="43"/>
        <v>41410</v>
      </c>
      <c r="G71" s="13">
        <f>SUM(C2:C71)</f>
        <v>3411247</v>
      </c>
      <c r="H71" s="96">
        <v>7</v>
      </c>
      <c r="I71" s="100">
        <v>13</v>
      </c>
      <c r="J71" s="97">
        <f t="shared" si="11"/>
        <v>65</v>
      </c>
      <c r="K71" s="101">
        <v>15</v>
      </c>
      <c r="L71" s="98">
        <v>0</v>
      </c>
      <c r="M71" s="20">
        <f t="shared" si="26"/>
        <v>2898.7</v>
      </c>
      <c r="N71" s="21">
        <f t="shared" si="27"/>
        <v>5383.3</v>
      </c>
      <c r="O71" s="22">
        <f t="shared" si="28"/>
        <v>26916.5</v>
      </c>
      <c r="P71" s="24">
        <f t="shared" si="29"/>
        <v>6211.5</v>
      </c>
      <c r="Q71" s="32">
        <f t="shared" si="30"/>
        <v>0</v>
      </c>
      <c r="R71" s="93">
        <f t="shared" si="31"/>
        <v>20</v>
      </c>
      <c r="S71" s="94">
        <f t="shared" si="32"/>
        <v>65</v>
      </c>
      <c r="T71" s="95">
        <f t="shared" si="33"/>
        <v>15</v>
      </c>
      <c r="U71" s="49">
        <f t="shared" si="8"/>
        <v>100</v>
      </c>
      <c r="V71" s="49">
        <f t="shared" si="9"/>
        <v>100</v>
      </c>
    </row>
    <row r="72" spans="1:22" s="7" customFormat="1" ht="13.5" customHeight="1">
      <c r="A72" s="6">
        <f t="shared" si="46"/>
        <v>69</v>
      </c>
      <c r="B72" s="13" t="s">
        <v>36</v>
      </c>
      <c r="C72" s="9">
        <v>36650</v>
      </c>
      <c r="D72" s="53">
        <v>36194</v>
      </c>
      <c r="E72" s="30">
        <v>36195</v>
      </c>
      <c r="F72" s="31">
        <f t="shared" si="43"/>
        <v>36650</v>
      </c>
      <c r="G72" s="13">
        <f>SUM(C2:C72)</f>
        <v>3447897</v>
      </c>
      <c r="H72" s="96">
        <v>10</v>
      </c>
      <c r="I72" s="100">
        <v>10</v>
      </c>
      <c r="J72" s="97">
        <f aca="true" t="shared" si="47" ref="J72:J80">100-H72-I72-K72-L72</f>
        <v>57</v>
      </c>
      <c r="K72" s="101">
        <v>15</v>
      </c>
      <c r="L72" s="98">
        <v>8</v>
      </c>
      <c r="M72" s="20">
        <f t="shared" si="26"/>
        <v>3665</v>
      </c>
      <c r="N72" s="21">
        <f t="shared" si="27"/>
        <v>3665</v>
      </c>
      <c r="O72" s="22">
        <f t="shared" si="28"/>
        <v>20890.5</v>
      </c>
      <c r="P72" s="24">
        <f t="shared" si="29"/>
        <v>5497.5</v>
      </c>
      <c r="Q72" s="32">
        <f t="shared" si="30"/>
        <v>2932</v>
      </c>
      <c r="R72" s="93">
        <f t="shared" si="31"/>
        <v>20</v>
      </c>
      <c r="S72" s="94">
        <f t="shared" si="32"/>
        <v>57</v>
      </c>
      <c r="T72" s="95">
        <f t="shared" si="33"/>
        <v>23</v>
      </c>
      <c r="U72" s="49">
        <f t="shared" si="44"/>
        <v>100</v>
      </c>
      <c r="V72" s="49">
        <f t="shared" si="45"/>
        <v>100</v>
      </c>
    </row>
    <row r="73" spans="1:22" s="7" customFormat="1" ht="13.5" customHeight="1">
      <c r="A73" s="6">
        <f t="shared" si="46"/>
        <v>70</v>
      </c>
      <c r="B73" s="13" t="s">
        <v>102</v>
      </c>
      <c r="C73" s="9">
        <v>65310</v>
      </c>
      <c r="D73" s="52">
        <v>36206</v>
      </c>
      <c r="E73" s="11">
        <v>36208</v>
      </c>
      <c r="F73" s="31">
        <f t="shared" si="43"/>
        <v>65310</v>
      </c>
      <c r="G73" s="13">
        <f>SUM(C2:C73)</f>
        <v>3513207</v>
      </c>
      <c r="H73" s="96">
        <v>5</v>
      </c>
      <c r="I73" s="100">
        <v>15</v>
      </c>
      <c r="J73" s="97">
        <f t="shared" si="47"/>
        <v>55</v>
      </c>
      <c r="K73" s="101">
        <v>20</v>
      </c>
      <c r="L73" s="98">
        <v>5</v>
      </c>
      <c r="M73" s="20">
        <f t="shared" si="26"/>
        <v>3265.5</v>
      </c>
      <c r="N73" s="21">
        <f t="shared" si="27"/>
        <v>9796.5</v>
      </c>
      <c r="O73" s="22">
        <f t="shared" si="28"/>
        <v>35920.5</v>
      </c>
      <c r="P73" s="24">
        <f t="shared" si="29"/>
        <v>13062</v>
      </c>
      <c r="Q73" s="32">
        <f t="shared" si="30"/>
        <v>3265.5</v>
      </c>
      <c r="R73" s="93">
        <f t="shared" si="31"/>
        <v>20</v>
      </c>
      <c r="S73" s="94">
        <f t="shared" si="32"/>
        <v>55</v>
      </c>
      <c r="T73" s="95">
        <f t="shared" si="33"/>
        <v>25</v>
      </c>
      <c r="U73" s="49">
        <f t="shared" si="44"/>
        <v>100</v>
      </c>
      <c r="V73" s="49">
        <f t="shared" si="45"/>
        <v>100</v>
      </c>
    </row>
    <row r="74" spans="1:22" s="7" customFormat="1" ht="13.5" customHeight="1">
      <c r="A74" s="55">
        <f t="shared" si="46"/>
        <v>71</v>
      </c>
      <c r="B74" s="13" t="s">
        <v>48</v>
      </c>
      <c r="C74" s="9">
        <v>63210</v>
      </c>
      <c r="D74" s="53">
        <v>36200</v>
      </c>
      <c r="E74" s="11">
        <v>36202</v>
      </c>
      <c r="F74" s="31">
        <f t="shared" si="43"/>
        <v>63210</v>
      </c>
      <c r="G74" s="13">
        <f>SUM(C2:C74)</f>
        <v>3576417</v>
      </c>
      <c r="H74" s="96">
        <v>5</v>
      </c>
      <c r="I74" s="100">
        <v>15</v>
      </c>
      <c r="J74" s="97">
        <f t="shared" si="47"/>
        <v>35</v>
      </c>
      <c r="K74" s="101">
        <v>35</v>
      </c>
      <c r="L74" s="98">
        <v>10</v>
      </c>
      <c r="M74" s="20">
        <f t="shared" si="26"/>
        <v>3160.5</v>
      </c>
      <c r="N74" s="21">
        <f t="shared" si="27"/>
        <v>9481.5</v>
      </c>
      <c r="O74" s="22">
        <f t="shared" si="28"/>
        <v>22123.5</v>
      </c>
      <c r="P74" s="24">
        <f t="shared" si="29"/>
        <v>22123.5</v>
      </c>
      <c r="Q74" s="32">
        <f t="shared" si="30"/>
        <v>6321</v>
      </c>
      <c r="R74" s="93">
        <f t="shared" si="31"/>
        <v>20</v>
      </c>
      <c r="S74" s="94">
        <f t="shared" si="32"/>
        <v>35</v>
      </c>
      <c r="T74" s="95">
        <f t="shared" si="33"/>
        <v>45</v>
      </c>
      <c r="U74" s="49">
        <f t="shared" si="44"/>
        <v>100</v>
      </c>
      <c r="V74" s="49">
        <f t="shared" si="45"/>
        <v>100</v>
      </c>
    </row>
    <row r="75" spans="1:22" s="7" customFormat="1" ht="13.5" customHeight="1">
      <c r="A75" s="55">
        <f t="shared" si="46"/>
        <v>72</v>
      </c>
      <c r="B75" s="13" t="s">
        <v>84</v>
      </c>
      <c r="C75" s="9">
        <v>80520</v>
      </c>
      <c r="D75" s="52">
        <v>36201</v>
      </c>
      <c r="E75" s="11">
        <v>36203</v>
      </c>
      <c r="F75" s="31">
        <f t="shared" si="43"/>
        <v>80520</v>
      </c>
      <c r="G75" s="13">
        <f>SUM(C2:C75)</f>
        <v>3656937</v>
      </c>
      <c r="H75" s="96">
        <v>1</v>
      </c>
      <c r="I75" s="100">
        <v>18</v>
      </c>
      <c r="J75" s="97">
        <f t="shared" si="47"/>
        <v>44</v>
      </c>
      <c r="K75" s="101">
        <v>26</v>
      </c>
      <c r="L75" s="98">
        <v>11</v>
      </c>
      <c r="M75" s="20">
        <f t="shared" si="26"/>
        <v>805.2</v>
      </c>
      <c r="N75" s="21">
        <f t="shared" si="27"/>
        <v>14493.6</v>
      </c>
      <c r="O75" s="22">
        <f t="shared" si="28"/>
        <v>35428.8</v>
      </c>
      <c r="P75" s="24">
        <f t="shared" si="29"/>
        <v>20935.2</v>
      </c>
      <c r="Q75" s="32">
        <f t="shared" si="30"/>
        <v>8857.2</v>
      </c>
      <c r="R75" s="93">
        <f t="shared" si="31"/>
        <v>19</v>
      </c>
      <c r="S75" s="94">
        <f t="shared" si="32"/>
        <v>44</v>
      </c>
      <c r="T75" s="95">
        <f t="shared" si="33"/>
        <v>37</v>
      </c>
      <c r="U75" s="49">
        <f t="shared" si="44"/>
        <v>100</v>
      </c>
      <c r="V75" s="49">
        <f t="shared" si="45"/>
        <v>100</v>
      </c>
    </row>
    <row r="76" spans="1:22" s="7" customFormat="1" ht="13.5" customHeight="1">
      <c r="A76" s="54">
        <f t="shared" si="46"/>
        <v>73</v>
      </c>
      <c r="B76" s="13" t="s">
        <v>23</v>
      </c>
      <c r="C76" s="9">
        <v>66520</v>
      </c>
      <c r="D76" s="52">
        <v>36203</v>
      </c>
      <c r="E76" s="11">
        <v>36207</v>
      </c>
      <c r="F76" s="31">
        <f t="shared" si="43"/>
        <v>66520</v>
      </c>
      <c r="G76" s="13">
        <f>SUM(C2:C76)</f>
        <v>3723457</v>
      </c>
      <c r="H76" s="96">
        <v>3</v>
      </c>
      <c r="I76" s="100">
        <v>16</v>
      </c>
      <c r="J76" s="97">
        <f t="shared" si="47"/>
        <v>43</v>
      </c>
      <c r="K76" s="101">
        <v>20</v>
      </c>
      <c r="L76" s="98">
        <v>18</v>
      </c>
      <c r="M76" s="20">
        <f t="shared" si="26"/>
        <v>1995.6</v>
      </c>
      <c r="N76" s="21">
        <f t="shared" si="27"/>
        <v>10643.2</v>
      </c>
      <c r="O76" s="22">
        <f t="shared" si="28"/>
        <v>28603.6</v>
      </c>
      <c r="P76" s="24">
        <f t="shared" si="29"/>
        <v>13304</v>
      </c>
      <c r="Q76" s="32">
        <f t="shared" si="30"/>
        <v>11973.6</v>
      </c>
      <c r="R76" s="93">
        <f t="shared" si="31"/>
        <v>19</v>
      </c>
      <c r="S76" s="94">
        <f t="shared" si="32"/>
        <v>43</v>
      </c>
      <c r="T76" s="95">
        <f t="shared" si="33"/>
        <v>38</v>
      </c>
      <c r="U76" s="49">
        <f t="shared" si="44"/>
        <v>100</v>
      </c>
      <c r="V76" s="49">
        <f t="shared" si="45"/>
        <v>100</v>
      </c>
    </row>
    <row r="77" spans="1:22" s="7" customFormat="1" ht="13.5" customHeight="1">
      <c r="A77" s="54">
        <f t="shared" si="46"/>
        <v>74</v>
      </c>
      <c r="B77" s="13" t="s">
        <v>71</v>
      </c>
      <c r="C77" s="9">
        <v>33990</v>
      </c>
      <c r="D77" s="52">
        <v>36209</v>
      </c>
      <c r="E77" s="11">
        <v>36213</v>
      </c>
      <c r="F77" s="31">
        <f t="shared" si="43"/>
        <v>33990</v>
      </c>
      <c r="G77" s="13">
        <f>SUM(C2:C77)</f>
        <v>3757447</v>
      </c>
      <c r="H77" s="96">
        <v>5</v>
      </c>
      <c r="I77" s="100">
        <v>13</v>
      </c>
      <c r="J77" s="97">
        <f t="shared" si="47"/>
        <v>43</v>
      </c>
      <c r="K77" s="101">
        <v>36</v>
      </c>
      <c r="L77" s="98">
        <v>3</v>
      </c>
      <c r="M77" s="20">
        <f t="shared" si="26"/>
        <v>1699.5</v>
      </c>
      <c r="N77" s="21">
        <f t="shared" si="27"/>
        <v>4418.7</v>
      </c>
      <c r="O77" s="22">
        <f t="shared" si="28"/>
        <v>14615.7</v>
      </c>
      <c r="P77" s="24">
        <f t="shared" si="29"/>
        <v>12236.4</v>
      </c>
      <c r="Q77" s="32">
        <f t="shared" si="30"/>
        <v>1019.7</v>
      </c>
      <c r="R77" s="93">
        <f t="shared" si="31"/>
        <v>18</v>
      </c>
      <c r="S77" s="94">
        <f t="shared" si="32"/>
        <v>43</v>
      </c>
      <c r="T77" s="95">
        <f t="shared" si="33"/>
        <v>39</v>
      </c>
      <c r="U77" s="49">
        <f t="shared" si="44"/>
        <v>100</v>
      </c>
      <c r="V77" s="49">
        <f t="shared" si="45"/>
        <v>100</v>
      </c>
    </row>
    <row r="78" spans="1:22" s="7" customFormat="1" ht="13.5" customHeight="1">
      <c r="A78" s="6">
        <f t="shared" si="46"/>
        <v>75</v>
      </c>
      <c r="B78" s="13" t="s">
        <v>46</v>
      </c>
      <c r="C78" s="9">
        <v>62320</v>
      </c>
      <c r="D78" s="53">
        <v>36195</v>
      </c>
      <c r="E78" s="30">
        <v>36200</v>
      </c>
      <c r="F78" s="31">
        <f t="shared" si="43"/>
        <v>62320</v>
      </c>
      <c r="G78" s="13">
        <f>SUM(C2:C78)</f>
        <v>3819767</v>
      </c>
      <c r="H78" s="96">
        <v>1</v>
      </c>
      <c r="I78" s="100">
        <v>15</v>
      </c>
      <c r="J78" s="97">
        <f t="shared" si="47"/>
        <v>33</v>
      </c>
      <c r="K78" s="101">
        <v>36</v>
      </c>
      <c r="L78" s="98">
        <v>15</v>
      </c>
      <c r="M78" s="20">
        <f t="shared" si="26"/>
        <v>623.2</v>
      </c>
      <c r="N78" s="21">
        <f t="shared" si="27"/>
        <v>9348</v>
      </c>
      <c r="O78" s="22">
        <f t="shared" si="28"/>
        <v>20565.6</v>
      </c>
      <c r="P78" s="24">
        <f t="shared" si="29"/>
        <v>22435.2</v>
      </c>
      <c r="Q78" s="32">
        <f t="shared" si="30"/>
        <v>9348</v>
      </c>
      <c r="R78" s="93">
        <f t="shared" si="31"/>
        <v>16</v>
      </c>
      <c r="S78" s="94">
        <f t="shared" si="32"/>
        <v>33</v>
      </c>
      <c r="T78" s="95">
        <f t="shared" si="33"/>
        <v>51</v>
      </c>
      <c r="U78" s="49">
        <f t="shared" si="44"/>
        <v>100</v>
      </c>
      <c r="V78" s="49">
        <f t="shared" si="45"/>
        <v>100</v>
      </c>
    </row>
    <row r="79" spans="1:22" s="7" customFormat="1" ht="13.5" customHeight="1">
      <c r="A79" s="6">
        <f t="shared" si="46"/>
        <v>76</v>
      </c>
      <c r="B79" s="13" t="s">
        <v>90</v>
      </c>
      <c r="C79" s="9">
        <v>127130</v>
      </c>
      <c r="D79" s="52">
        <v>36213</v>
      </c>
      <c r="E79" s="11">
        <v>36215</v>
      </c>
      <c r="F79" s="31">
        <f t="shared" si="43"/>
        <v>127130</v>
      </c>
      <c r="G79" s="13">
        <f>SUM(C2:C79)</f>
        <v>3946897</v>
      </c>
      <c r="H79" s="96">
        <v>11</v>
      </c>
      <c r="I79" s="100">
        <v>5</v>
      </c>
      <c r="J79" s="97">
        <f t="shared" si="47"/>
        <v>32</v>
      </c>
      <c r="K79" s="101">
        <v>38</v>
      </c>
      <c r="L79" s="98">
        <v>14</v>
      </c>
      <c r="M79" s="20">
        <f t="shared" si="26"/>
        <v>13984.3</v>
      </c>
      <c r="N79" s="21">
        <f t="shared" si="27"/>
        <v>6356.5</v>
      </c>
      <c r="O79" s="22">
        <f t="shared" si="28"/>
        <v>40681.6</v>
      </c>
      <c r="P79" s="24">
        <f t="shared" si="29"/>
        <v>48309.4</v>
      </c>
      <c r="Q79" s="32">
        <f t="shared" si="30"/>
        <v>17798.2</v>
      </c>
      <c r="R79" s="93">
        <f t="shared" si="31"/>
        <v>16</v>
      </c>
      <c r="S79" s="94">
        <f t="shared" si="32"/>
        <v>32</v>
      </c>
      <c r="T79" s="95">
        <f t="shared" si="33"/>
        <v>52</v>
      </c>
      <c r="U79" s="49">
        <f t="shared" si="44"/>
        <v>100</v>
      </c>
      <c r="V79" s="49">
        <f t="shared" si="45"/>
        <v>100</v>
      </c>
    </row>
    <row r="80" spans="1:22" s="7" customFormat="1" ht="13.5" customHeight="1">
      <c r="A80" s="54">
        <f t="shared" si="46"/>
        <v>77</v>
      </c>
      <c r="B80" s="13" t="s">
        <v>37</v>
      </c>
      <c r="C80" s="9">
        <v>73200</v>
      </c>
      <c r="D80" s="52">
        <v>36223</v>
      </c>
      <c r="E80" s="11">
        <v>36227</v>
      </c>
      <c r="F80" s="31">
        <f t="shared" si="43"/>
        <v>73200</v>
      </c>
      <c r="G80" s="13">
        <f>SUM(C2:C80)</f>
        <v>4020097</v>
      </c>
      <c r="H80" s="96">
        <v>5</v>
      </c>
      <c r="I80" s="100">
        <v>10</v>
      </c>
      <c r="J80" s="97">
        <f t="shared" si="47"/>
        <v>32</v>
      </c>
      <c r="K80" s="101">
        <v>35</v>
      </c>
      <c r="L80" s="98">
        <v>18</v>
      </c>
      <c r="M80" s="20">
        <f t="shared" si="26"/>
        <v>3660</v>
      </c>
      <c r="N80" s="21">
        <f t="shared" si="27"/>
        <v>7320</v>
      </c>
      <c r="O80" s="22">
        <f t="shared" si="28"/>
        <v>23424</v>
      </c>
      <c r="P80" s="24">
        <f t="shared" si="29"/>
        <v>25620</v>
      </c>
      <c r="Q80" s="32">
        <f t="shared" si="30"/>
        <v>13176</v>
      </c>
      <c r="R80" s="93">
        <f t="shared" si="31"/>
        <v>15</v>
      </c>
      <c r="S80" s="94">
        <f t="shared" si="32"/>
        <v>32</v>
      </c>
      <c r="T80" s="95">
        <f t="shared" si="33"/>
        <v>53</v>
      </c>
      <c r="U80" s="49">
        <f t="shared" si="44"/>
        <v>100</v>
      </c>
      <c r="V80" s="49">
        <f t="shared" si="45"/>
        <v>100</v>
      </c>
    </row>
    <row r="81" spans="1:22" s="7" customFormat="1" ht="13.5" customHeight="1">
      <c r="A81" s="54">
        <f t="shared" si="46"/>
        <v>78</v>
      </c>
      <c r="B81" s="13" t="s">
        <v>82</v>
      </c>
      <c r="C81" s="9">
        <v>61850</v>
      </c>
      <c r="D81" s="52">
        <v>36202</v>
      </c>
      <c r="E81" s="11">
        <v>36206</v>
      </c>
      <c r="F81" s="31">
        <f t="shared" si="43"/>
        <v>61850</v>
      </c>
      <c r="G81" s="13">
        <f>SUM(C2:C81)</f>
        <v>4081947</v>
      </c>
      <c r="H81" s="96">
        <v>2</v>
      </c>
      <c r="I81" s="100">
        <v>12</v>
      </c>
      <c r="J81" s="97">
        <f t="shared" si="11"/>
        <v>78</v>
      </c>
      <c r="K81" s="101">
        <v>6</v>
      </c>
      <c r="L81" s="98">
        <v>2</v>
      </c>
      <c r="M81" s="20">
        <f t="shared" si="26"/>
        <v>1237</v>
      </c>
      <c r="N81" s="21">
        <f t="shared" si="27"/>
        <v>7422</v>
      </c>
      <c r="O81" s="22">
        <f t="shared" si="28"/>
        <v>48243</v>
      </c>
      <c r="P81" s="24">
        <f t="shared" si="29"/>
        <v>3711</v>
      </c>
      <c r="Q81" s="32">
        <f t="shared" si="30"/>
        <v>1237</v>
      </c>
      <c r="R81" s="93">
        <f t="shared" si="31"/>
        <v>14</v>
      </c>
      <c r="S81" s="94">
        <f t="shared" si="32"/>
        <v>78</v>
      </c>
      <c r="T81" s="95">
        <f t="shared" si="33"/>
        <v>8</v>
      </c>
      <c r="U81" s="49">
        <f t="shared" si="44"/>
        <v>100</v>
      </c>
      <c r="V81" s="49">
        <f t="shared" si="45"/>
        <v>100</v>
      </c>
    </row>
    <row r="82" spans="1:22" s="7" customFormat="1" ht="13.5" customHeight="1">
      <c r="A82" s="6">
        <f t="shared" si="46"/>
        <v>79</v>
      </c>
      <c r="B82" s="13" t="s">
        <v>43</v>
      </c>
      <c r="C82" s="9">
        <v>61180</v>
      </c>
      <c r="D82" s="52">
        <v>36203</v>
      </c>
      <c r="E82" s="11">
        <v>36207</v>
      </c>
      <c r="F82" s="31">
        <f t="shared" si="43"/>
        <v>61180</v>
      </c>
      <c r="G82" s="13">
        <f>SUM(C2:C82)</f>
        <v>4143127</v>
      </c>
      <c r="H82" s="96">
        <v>1</v>
      </c>
      <c r="I82" s="100">
        <v>13</v>
      </c>
      <c r="J82" s="97">
        <f>100-H82-I82-K82-L82</f>
        <v>47</v>
      </c>
      <c r="K82" s="101">
        <v>36</v>
      </c>
      <c r="L82" s="98">
        <v>3</v>
      </c>
      <c r="M82" s="20">
        <f t="shared" si="26"/>
        <v>611.8</v>
      </c>
      <c r="N82" s="21">
        <f t="shared" si="27"/>
        <v>7953.4</v>
      </c>
      <c r="O82" s="22">
        <f t="shared" si="28"/>
        <v>28754.6</v>
      </c>
      <c r="P82" s="24">
        <f t="shared" si="29"/>
        <v>22024.8</v>
      </c>
      <c r="Q82" s="32">
        <f t="shared" si="30"/>
        <v>1835.4</v>
      </c>
      <c r="R82" s="93">
        <f t="shared" si="31"/>
        <v>14</v>
      </c>
      <c r="S82" s="94">
        <f t="shared" si="32"/>
        <v>47</v>
      </c>
      <c r="T82" s="95">
        <f t="shared" si="33"/>
        <v>39</v>
      </c>
      <c r="U82" s="49">
        <f t="shared" si="44"/>
        <v>100</v>
      </c>
      <c r="V82" s="49">
        <f t="shared" si="45"/>
        <v>100</v>
      </c>
    </row>
    <row r="83" spans="1:22" s="7" customFormat="1" ht="13.5" customHeight="1">
      <c r="A83" s="54">
        <f t="shared" si="46"/>
        <v>80</v>
      </c>
      <c r="B83" s="13" t="s">
        <v>4</v>
      </c>
      <c r="C83" s="9">
        <v>43175</v>
      </c>
      <c r="D83" s="52">
        <v>36207</v>
      </c>
      <c r="E83" s="11">
        <v>36209</v>
      </c>
      <c r="F83" s="31">
        <f t="shared" si="43"/>
        <v>43175</v>
      </c>
      <c r="G83" s="13">
        <f>SUM(C2:C83)</f>
        <v>4186302</v>
      </c>
      <c r="H83" s="96">
        <v>2</v>
      </c>
      <c r="I83" s="100">
        <v>10</v>
      </c>
      <c r="J83" s="97">
        <f>100-H83-I83-K83-L83</f>
        <v>78</v>
      </c>
      <c r="K83" s="101">
        <v>10</v>
      </c>
      <c r="L83" s="98">
        <v>0</v>
      </c>
      <c r="M83" s="20">
        <f t="shared" si="26"/>
        <v>863.5</v>
      </c>
      <c r="N83" s="21">
        <f t="shared" si="27"/>
        <v>4317.5</v>
      </c>
      <c r="O83" s="22">
        <f t="shared" si="28"/>
        <v>33676.5</v>
      </c>
      <c r="P83" s="24">
        <f t="shared" si="29"/>
        <v>4317.5</v>
      </c>
      <c r="Q83" s="32">
        <f t="shared" si="30"/>
        <v>0</v>
      </c>
      <c r="R83" s="93">
        <f t="shared" si="31"/>
        <v>12</v>
      </c>
      <c r="S83" s="94">
        <f t="shared" si="32"/>
        <v>78</v>
      </c>
      <c r="T83" s="95">
        <f t="shared" si="33"/>
        <v>10</v>
      </c>
      <c r="U83" s="49">
        <f t="shared" si="44"/>
        <v>100</v>
      </c>
      <c r="V83" s="49">
        <f t="shared" si="45"/>
        <v>100</v>
      </c>
    </row>
    <row r="84" spans="1:22" s="7" customFormat="1" ht="13.5" customHeight="1">
      <c r="A84" s="6">
        <f t="shared" si="46"/>
        <v>81</v>
      </c>
      <c r="B84" s="13" t="s">
        <v>72</v>
      </c>
      <c r="C84" s="9">
        <v>34870</v>
      </c>
      <c r="D84" s="52">
        <v>36209</v>
      </c>
      <c r="E84" s="11">
        <v>36213</v>
      </c>
      <c r="F84" s="31">
        <f t="shared" si="43"/>
        <v>34870</v>
      </c>
      <c r="G84" s="13">
        <f>SUM(C2:C84)</f>
        <v>4221172</v>
      </c>
      <c r="H84" s="96">
        <v>1</v>
      </c>
      <c r="I84" s="100">
        <v>10</v>
      </c>
      <c r="J84" s="97">
        <f>100-H84-I84-K84-L84</f>
        <v>43</v>
      </c>
      <c r="K84" s="101">
        <v>35</v>
      </c>
      <c r="L84" s="98">
        <v>11</v>
      </c>
      <c r="M84" s="20">
        <f t="shared" si="26"/>
        <v>348.7</v>
      </c>
      <c r="N84" s="21">
        <f t="shared" si="27"/>
        <v>3487</v>
      </c>
      <c r="O84" s="22">
        <f t="shared" si="28"/>
        <v>14994.1</v>
      </c>
      <c r="P84" s="24">
        <f t="shared" si="29"/>
        <v>12204.5</v>
      </c>
      <c r="Q84" s="32">
        <f t="shared" si="30"/>
        <v>3835.7</v>
      </c>
      <c r="R84" s="93">
        <f t="shared" si="31"/>
        <v>11</v>
      </c>
      <c r="S84" s="94">
        <f t="shared" si="32"/>
        <v>43</v>
      </c>
      <c r="T84" s="95">
        <f t="shared" si="33"/>
        <v>46</v>
      </c>
      <c r="U84" s="49">
        <f t="shared" si="44"/>
        <v>100</v>
      </c>
      <c r="V84" s="49">
        <f t="shared" si="45"/>
        <v>100</v>
      </c>
    </row>
    <row r="85" spans="1:22" s="7" customFormat="1" ht="13.5" customHeight="1">
      <c r="A85" s="6">
        <f t="shared" si="46"/>
        <v>82</v>
      </c>
      <c r="B85" s="13" t="s">
        <v>68</v>
      </c>
      <c r="C85" s="9">
        <v>19315</v>
      </c>
      <c r="D85" s="52">
        <v>36182</v>
      </c>
      <c r="E85" s="11">
        <v>36185</v>
      </c>
      <c r="F85" s="13">
        <f t="shared" si="43"/>
        <v>19315</v>
      </c>
      <c r="G85" s="13">
        <f>SUM(C2:C85)</f>
        <v>4240487</v>
      </c>
      <c r="H85" s="96">
        <v>1</v>
      </c>
      <c r="I85" s="100">
        <v>7</v>
      </c>
      <c r="J85" s="97">
        <f>100-H85-I85-K85-L85</f>
        <v>83</v>
      </c>
      <c r="K85" s="101">
        <v>9</v>
      </c>
      <c r="L85" s="98">
        <v>0</v>
      </c>
      <c r="M85" s="20">
        <f t="shared" si="26"/>
        <v>193.15</v>
      </c>
      <c r="N85" s="21">
        <f t="shared" si="27"/>
        <v>1352.05</v>
      </c>
      <c r="O85" s="22">
        <f t="shared" si="28"/>
        <v>16031.45</v>
      </c>
      <c r="P85" s="24">
        <f t="shared" si="29"/>
        <v>1738.35</v>
      </c>
      <c r="Q85" s="32">
        <f t="shared" si="30"/>
        <v>0</v>
      </c>
      <c r="R85" s="93">
        <f t="shared" si="31"/>
        <v>8</v>
      </c>
      <c r="S85" s="94">
        <f t="shared" si="32"/>
        <v>83</v>
      </c>
      <c r="T85" s="95">
        <f t="shared" si="33"/>
        <v>9</v>
      </c>
      <c r="U85" s="49">
        <f t="shared" si="44"/>
        <v>100</v>
      </c>
      <c r="V85" s="49">
        <f t="shared" si="45"/>
        <v>100</v>
      </c>
    </row>
    <row r="86" spans="1:22" s="7" customFormat="1" ht="13.5" customHeight="1">
      <c r="A86" s="6">
        <f t="shared" si="46"/>
        <v>83</v>
      </c>
      <c r="B86" s="13" t="s">
        <v>78</v>
      </c>
      <c r="C86" s="9">
        <v>35275</v>
      </c>
      <c r="D86" s="52">
        <v>36181</v>
      </c>
      <c r="E86" s="11">
        <v>36185</v>
      </c>
      <c r="F86" s="13">
        <f t="shared" si="43"/>
        <v>35275</v>
      </c>
      <c r="G86" s="13">
        <f>SUM(C2:C86)</f>
        <v>4275762</v>
      </c>
      <c r="H86" s="96">
        <v>1</v>
      </c>
      <c r="I86" s="100">
        <v>7</v>
      </c>
      <c r="J86" s="97">
        <f>100-H86-I86-K86-L86</f>
        <v>57</v>
      </c>
      <c r="K86" s="101">
        <v>30</v>
      </c>
      <c r="L86" s="98">
        <v>5</v>
      </c>
      <c r="M86" s="20">
        <f t="shared" si="26"/>
        <v>352.75</v>
      </c>
      <c r="N86" s="21">
        <f t="shared" si="27"/>
        <v>2469.25</v>
      </c>
      <c r="O86" s="22">
        <f t="shared" si="28"/>
        <v>20106.75</v>
      </c>
      <c r="P86" s="24">
        <f t="shared" si="29"/>
        <v>10582.5</v>
      </c>
      <c r="Q86" s="32">
        <f t="shared" si="30"/>
        <v>1763.75</v>
      </c>
      <c r="R86" s="93">
        <f t="shared" si="31"/>
        <v>8</v>
      </c>
      <c r="S86" s="94">
        <f t="shared" si="32"/>
        <v>57</v>
      </c>
      <c r="T86" s="95">
        <f t="shared" si="33"/>
        <v>35</v>
      </c>
      <c r="U86" s="49">
        <f t="shared" si="44"/>
        <v>100</v>
      </c>
      <c r="V86" s="49">
        <f t="shared" si="45"/>
        <v>100</v>
      </c>
    </row>
    <row r="87" spans="1:20" s="7" customFormat="1" ht="13.5" customHeight="1">
      <c r="A87" s="6">
        <v>84</v>
      </c>
      <c r="C87" s="5"/>
      <c r="D87" s="5"/>
      <c r="F87" s="12"/>
      <c r="H87" s="96"/>
      <c r="I87" s="100"/>
      <c r="J87" s="97"/>
      <c r="K87" s="101"/>
      <c r="L87" s="98"/>
      <c r="M87" s="20"/>
      <c r="N87" s="21"/>
      <c r="O87" s="22"/>
      <c r="P87" s="24"/>
      <c r="Q87" s="32"/>
      <c r="R87" s="96"/>
      <c r="S87" s="97"/>
      <c r="T87" s="98"/>
    </row>
    <row r="88" spans="1:20" s="7" customFormat="1" ht="13.5" customHeight="1">
      <c r="A88" s="6">
        <v>85</v>
      </c>
      <c r="C88" s="5"/>
      <c r="D88" s="5"/>
      <c r="F88" s="12"/>
      <c r="H88" s="96"/>
      <c r="I88" s="100"/>
      <c r="J88" s="97"/>
      <c r="K88" s="101"/>
      <c r="L88" s="98"/>
      <c r="M88" s="20"/>
      <c r="N88" s="21"/>
      <c r="O88" s="22"/>
      <c r="P88" s="24"/>
      <c r="Q88" s="32"/>
      <c r="R88" s="96"/>
      <c r="S88" s="97"/>
      <c r="T88" s="98"/>
    </row>
    <row r="89" spans="1:20" s="7" customFormat="1" ht="15" customHeight="1">
      <c r="A89" s="6">
        <f>A88+1</f>
        <v>86</v>
      </c>
      <c r="B89" s="122" t="s">
        <v>34</v>
      </c>
      <c r="C89" s="80">
        <f>SUM(C4:C88)</f>
        <v>4275762</v>
      </c>
      <c r="D89" s="10"/>
      <c r="E89" s="121" t="s">
        <v>92</v>
      </c>
      <c r="F89" s="10">
        <f>SUM(F4:F88)</f>
        <v>4275762</v>
      </c>
      <c r="G89" s="80">
        <f>C89</f>
        <v>4275762</v>
      </c>
      <c r="H89" s="93">
        <f>M89/(M89+N89+O89+P89+Q89)*100</f>
        <v>10.278624020700871</v>
      </c>
      <c r="I89" s="102">
        <f>N89/(O89+P89+Q89+M89+N89)*100</f>
        <v>22.9910808880382</v>
      </c>
      <c r="J89" s="103">
        <f>O89/(O89+P89+Q89+M89+N89)*100</f>
        <v>38.258239116209005</v>
      </c>
      <c r="K89" s="104">
        <f>P89/(Q89+M89+N89+O89+P89)*100</f>
        <v>22.745147180783214</v>
      </c>
      <c r="L89" s="105">
        <f>Q89/(M89+N89+O89+P89+Q89)*100</f>
        <v>5.726908794268718</v>
      </c>
      <c r="M89" s="33">
        <f>SUM(M4:M88)</f>
        <v>439489.49999999994</v>
      </c>
      <c r="N89" s="34">
        <f>SUM(N4:N88)</f>
        <v>983043.8999999999</v>
      </c>
      <c r="O89" s="35">
        <f>SUM(O4:O88)</f>
        <v>1635831.2500000005</v>
      </c>
      <c r="P89" s="36">
        <f>SUM(P4:P88)</f>
        <v>972528.3599999999</v>
      </c>
      <c r="Q89" s="37">
        <f>SUM(Q4:Q88)</f>
        <v>244868.99000000002</v>
      </c>
      <c r="R89" s="93">
        <f>(M89+N89)/(M89+N89+O89+P89+Q89)*100</f>
        <v>33.26970490873907</v>
      </c>
      <c r="S89" s="99">
        <f>J89</f>
        <v>38.258239116209005</v>
      </c>
      <c r="T89" s="95">
        <f>(Q89+P89)/(O89+P89+Q89+M89+N89)*100</f>
        <v>28.47205597505193</v>
      </c>
    </row>
    <row r="90" spans="3:20" s="7" customFormat="1" ht="13.5" customHeight="1">
      <c r="C90" s="5"/>
      <c r="D90" s="12" t="s">
        <v>93</v>
      </c>
      <c r="E90" s="12"/>
      <c r="F90" s="23">
        <f>C89-F89</f>
        <v>0</v>
      </c>
      <c r="G90" s="46">
        <f>F90/C89</f>
        <v>0</v>
      </c>
      <c r="H90" s="96"/>
      <c r="I90" s="100"/>
      <c r="J90" s="97">
        <f>H89+I89+J89+K89+L89</f>
        <v>100.00000000000003</v>
      </c>
      <c r="K90" s="101"/>
      <c r="L90" s="98"/>
      <c r="M90" s="20" t="s">
        <v>18</v>
      </c>
      <c r="N90" s="21"/>
      <c r="O90" s="40">
        <f>M89+N89+O89+P89+Q89</f>
        <v>4275762</v>
      </c>
      <c r="P90" s="50" t="s">
        <v>19</v>
      </c>
      <c r="Q90" s="51">
        <f>O90/C89</f>
        <v>1</v>
      </c>
      <c r="R90" s="9"/>
      <c r="S90" s="40">
        <f>R89+S89+T89</f>
        <v>100.00000000000001</v>
      </c>
      <c r="T90" s="5"/>
    </row>
    <row r="91" spans="2:20" s="7" customFormat="1" ht="13.5" customHeight="1">
      <c r="B91" s="47" t="s">
        <v>65</v>
      </c>
      <c r="C91" s="5"/>
      <c r="D91" s="5"/>
      <c r="H91" s="98"/>
      <c r="I91" s="98"/>
      <c r="J91" s="98"/>
      <c r="K91" s="98"/>
      <c r="L91" s="98"/>
      <c r="M91" s="32"/>
      <c r="N91" s="32"/>
      <c r="O91" s="5"/>
      <c r="P91" s="32"/>
      <c r="Q91" s="32"/>
      <c r="R91" s="5"/>
      <c r="S91" s="5"/>
      <c r="T91" s="5"/>
    </row>
    <row r="92" spans="1:20" s="7" customFormat="1" ht="13.5" customHeight="1">
      <c r="A92" s="85"/>
      <c r="B92" s="58" t="s">
        <v>66</v>
      </c>
      <c r="C92" s="9">
        <f>C17+C25+C33+C41+C59+C84+C85+C86</f>
        <v>297930</v>
      </c>
      <c r="D92" s="9"/>
      <c r="E92" s="13"/>
      <c r="F92" s="9">
        <f>F17+F25+F33+F41+F59+F84+F85+F86</f>
        <v>297930</v>
      </c>
      <c r="H92" s="106">
        <f>M92/(M92+N92+O92+P92+Q92)*100</f>
        <v>12.236532941726185</v>
      </c>
      <c r="I92" s="107">
        <f>N92/(O92+P92+Q92+M92+N92)*100</f>
        <v>19.764201321674125</v>
      </c>
      <c r="J92" s="108">
        <f>O92/(O92+P92+Q92+M92+N92)*100</f>
        <v>30.89408250450571</v>
      </c>
      <c r="K92" s="109">
        <f>P92/(Q92+M92+N92+O92+P92)*100</f>
        <v>28.266036980174885</v>
      </c>
      <c r="L92" s="110">
        <f>Q92/(M92+N92+O92+P92+Q92)*100</f>
        <v>8.839146251919097</v>
      </c>
      <c r="M92" s="69">
        <f>M17+M21+M32+M37+M60+M64+M74+M75</f>
        <v>73326.2</v>
      </c>
      <c r="N92" s="70">
        <f>N17+N21+N32+N37+N60+N64+N74+N75</f>
        <v>118435.00000000001</v>
      </c>
      <c r="O92" s="71">
        <f>O17+O21+O32+O37+O60+O64+O74+O75</f>
        <v>185129.7</v>
      </c>
      <c r="P92" s="72">
        <f>P17+P21+P32+P37+P60+P64+P74+P75</f>
        <v>169381.4</v>
      </c>
      <c r="Q92" s="73">
        <f>Q17+Q21+Q32+Q37+Q60+Q64+Q74+Q75</f>
        <v>52967.7</v>
      </c>
      <c r="R92" s="93">
        <f>(M92+N92)/(M92+N92+O92+P92+Q92)*100</f>
        <v>32.00073426340031</v>
      </c>
      <c r="S92" s="99">
        <f>J92</f>
        <v>30.89408250450571</v>
      </c>
      <c r="T92" s="95">
        <f>(Q92+P92)/(O92+P92+Q92+M92+N92)*100</f>
        <v>37.10518323209398</v>
      </c>
    </row>
    <row r="93" spans="2:20" s="7" customFormat="1" ht="13.5" customHeight="1">
      <c r="B93" s="12" t="s">
        <v>124</v>
      </c>
      <c r="C93" s="14"/>
      <c r="D93" s="14"/>
      <c r="E93" s="12"/>
      <c r="F93" s="12"/>
      <c r="G93" s="12"/>
      <c r="H93" s="96">
        <v>0</v>
      </c>
      <c r="I93" s="100">
        <v>6</v>
      </c>
      <c r="J93" s="97">
        <f>100-H93-I93-K93-L93</f>
        <v>36</v>
      </c>
      <c r="K93" s="101">
        <v>20</v>
      </c>
      <c r="L93" s="98">
        <v>38</v>
      </c>
      <c r="M93" s="32"/>
      <c r="N93" s="32"/>
      <c r="O93" s="5"/>
      <c r="P93" s="32"/>
      <c r="Q93" s="32"/>
      <c r="R93" s="93">
        <f>SUM(H93:I93)</f>
        <v>6</v>
      </c>
      <c r="S93" s="99">
        <f>J93</f>
        <v>36</v>
      </c>
      <c r="T93" s="95">
        <f>SUM(K93:L93)</f>
        <v>58</v>
      </c>
    </row>
    <row r="94" spans="1:20" s="7" customFormat="1" ht="13.5" customHeight="1">
      <c r="A94" s="84"/>
      <c r="B94" s="57" t="s">
        <v>97</v>
      </c>
      <c r="C94" s="14"/>
      <c r="D94" s="14"/>
      <c r="E94" s="12"/>
      <c r="F94" s="12"/>
      <c r="G94" s="12"/>
      <c r="H94" s="111">
        <f>M94/(M94+N94+O94+P94+Q94)*100</f>
        <v>9.889896854473266</v>
      </c>
      <c r="I94" s="112">
        <f>N94/(O94+P94+Q94+M94+N94)*100</f>
        <v>24.417190608620885</v>
      </c>
      <c r="J94" s="113">
        <f>O94/(O94+P94+Q94+M94+N94)*100</f>
        <v>39.00108616532079</v>
      </c>
      <c r="K94" s="114">
        <f>P94/(Q94+M94+N94+O94+P94)*100</f>
        <v>21.407947489063016</v>
      </c>
      <c r="L94" s="115">
        <f>Q94/(M94+N94+O94+P94+Q94)*100</f>
        <v>5.283878882522045</v>
      </c>
      <c r="M94" s="64">
        <f>M6+M9+M12+M13+M14+M15+M20+M23+M27+M42+M45+M46+M50+M53+M55+M58+M59+M66+M68+M76+M77+M80+M81+M83</f>
        <v>147688.5</v>
      </c>
      <c r="N94" s="65">
        <f>N6+N9+N12+N13+N14+N15+N20+N23+N27+N42+N45+N46+N50+N53+N55+N58+N59+N66+N68+N76+N77+N80+N81+N83</f>
        <v>364628.5</v>
      </c>
      <c r="O94" s="66">
        <f>O6+O9+O12+O13+O14+O15+O20+O23+O27+O42+O45+O46+O50+O53+O55+O58+O59+O66+O68+O76+O77+O80+O81+O83</f>
        <v>582413.75</v>
      </c>
      <c r="P94" s="67">
        <f>P6+P9+P12+P13+P14+P15+P20+P23+P27+P42+P45+P46+P50+P53+P55+P58+P59+P66+P68+P76+P77+P80+P81+P83</f>
        <v>319690.66000000003</v>
      </c>
      <c r="Q94" s="68">
        <f>Q6+Q9+Q12+Q13+Q14+Q15+Q20+Q23+Q27+Q42+Q45+Q46+Q50+Q53+Q55+Q58+Q59+Q66+Q68+Q76+Q77+Q80+Q81+Q83</f>
        <v>78905.59</v>
      </c>
      <c r="R94" s="93">
        <f>(M94+N94)/(M94+N94+O94+P94+Q94)*100</f>
        <v>34.30708746309414</v>
      </c>
      <c r="S94" s="99">
        <f>J94</f>
        <v>39.00108616532079</v>
      </c>
      <c r="T94" s="95">
        <f>(Q94+P94)/(O94+P94+Q94+M94+N94)*100</f>
        <v>26.69182637158506</v>
      </c>
    </row>
    <row r="95" spans="2:20" s="7" customFormat="1" ht="13.5" customHeight="1">
      <c r="B95" s="56" t="s">
        <v>98</v>
      </c>
      <c r="C95" s="14"/>
      <c r="D95" s="14"/>
      <c r="E95" s="12"/>
      <c r="F95" s="12"/>
      <c r="G95" s="12"/>
      <c r="H95" s="116">
        <f>M95/(M95+N95+O95+P95+Q95)*100</f>
        <v>10.48725307150032</v>
      </c>
      <c r="I95" s="117">
        <f>N95/(O95+P95+Q95+M95+N95)*100</f>
        <v>22.225690806793327</v>
      </c>
      <c r="J95" s="118">
        <f>O95/(O95+P95+Q95+M95+N95)*100</f>
        <v>37.85955467063922</v>
      </c>
      <c r="K95" s="119">
        <f>P95/(Q95+M95+N95+O95+P95)*100</f>
        <v>23.462819436932033</v>
      </c>
      <c r="L95" s="120">
        <f>Q95/(M95+N95+O95+P95+Q95)*100</f>
        <v>5.964682014135102</v>
      </c>
      <c r="M95" s="59">
        <f>M89-M94</f>
        <v>291800.99999999994</v>
      </c>
      <c r="N95" s="60">
        <f>N89-N94</f>
        <v>618415.3999999999</v>
      </c>
      <c r="O95" s="61">
        <f>O89-O94</f>
        <v>1053417.5000000005</v>
      </c>
      <c r="P95" s="62">
        <f>P89-P94</f>
        <v>652837.6999999998</v>
      </c>
      <c r="Q95" s="63">
        <f>Q89-Q94</f>
        <v>165963.40000000002</v>
      </c>
      <c r="R95" s="93">
        <f>(M95+N95)/(M95+N95+O95+P95+Q95)*100</f>
        <v>32.71294387829365</v>
      </c>
      <c r="S95" s="99">
        <f>J95</f>
        <v>37.85955467063922</v>
      </c>
      <c r="T95" s="95">
        <f>(Q95+P95)/(O95+P95+Q95+M95+N95)*100</f>
        <v>29.427501451067133</v>
      </c>
    </row>
    <row r="96" spans="3:20" s="7" customFormat="1" ht="13.5" customHeight="1">
      <c r="C96" s="75"/>
      <c r="D96" s="88" t="s">
        <v>119</v>
      </c>
      <c r="H96" s="5"/>
      <c r="I96" s="5"/>
      <c r="J96" s="5"/>
      <c r="K96" s="5"/>
      <c r="L96" s="5"/>
      <c r="M96" s="32"/>
      <c r="N96" s="32"/>
      <c r="O96" s="32"/>
      <c r="P96" s="32"/>
      <c r="Q96" s="32"/>
      <c r="R96" s="5"/>
      <c r="S96" s="5"/>
      <c r="T96" s="5"/>
    </row>
    <row r="97" spans="1:20" s="7" customFormat="1" ht="15" customHeight="1">
      <c r="A97" s="87" t="s">
        <v>114</v>
      </c>
      <c r="C97" s="74" t="s">
        <v>10</v>
      </c>
      <c r="D97" s="75" t="s">
        <v>57</v>
      </c>
      <c r="E97" s="13"/>
      <c r="F97" s="12"/>
      <c r="H97" s="9"/>
      <c r="I97" s="43"/>
      <c r="J97" s="40"/>
      <c r="K97" s="14"/>
      <c r="L97" s="5"/>
      <c r="M97" s="20"/>
      <c r="N97" s="21"/>
      <c r="O97" s="22"/>
      <c r="P97" s="24"/>
      <c r="Q97" s="32"/>
      <c r="R97" s="9"/>
      <c r="S97" s="40"/>
      <c r="T97" s="5"/>
    </row>
    <row r="98" spans="1:20" s="7" customFormat="1" ht="15" customHeight="1">
      <c r="A98" s="86"/>
      <c r="B98" s="12" t="s">
        <v>115</v>
      </c>
      <c r="C98" s="76" t="s">
        <v>52</v>
      </c>
      <c r="D98" s="77" t="s">
        <v>75</v>
      </c>
      <c r="F98" s="12"/>
      <c r="H98" s="9"/>
      <c r="I98" s="43"/>
      <c r="J98" s="40"/>
      <c r="K98" s="88"/>
      <c r="L98" s="88" t="s">
        <v>118</v>
      </c>
      <c r="M98" s="20"/>
      <c r="N98" s="21"/>
      <c r="O98" s="22"/>
      <c r="P98" s="24"/>
      <c r="Q98" s="32"/>
      <c r="R98" s="9"/>
      <c r="S98" s="40"/>
      <c r="T98" s="5"/>
    </row>
    <row r="99" spans="1:20" s="7" customFormat="1" ht="15" customHeight="1">
      <c r="A99" s="84"/>
      <c r="B99" s="12" t="s">
        <v>116</v>
      </c>
      <c r="C99" s="78" t="s">
        <v>53</v>
      </c>
      <c r="D99" s="79" t="s">
        <v>76</v>
      </c>
      <c r="F99" s="12"/>
      <c r="H99" s="9"/>
      <c r="I99" s="43"/>
      <c r="J99" s="40"/>
      <c r="K99" s="74" t="s">
        <v>73</v>
      </c>
      <c r="L99" s="75" t="s">
        <v>75</v>
      </c>
      <c r="M99" s="20"/>
      <c r="N99" s="21"/>
      <c r="O99" s="22"/>
      <c r="P99" s="24"/>
      <c r="Q99" s="32"/>
      <c r="R99" s="9"/>
      <c r="S99" s="40"/>
      <c r="T99" s="5"/>
    </row>
    <row r="100" spans="1:20" s="7" customFormat="1" ht="15" customHeight="1">
      <c r="A100" s="85"/>
      <c r="B100" s="12" t="s">
        <v>117</v>
      </c>
      <c r="C100" s="80" t="s">
        <v>54</v>
      </c>
      <c r="D100" s="81" t="s">
        <v>15</v>
      </c>
      <c r="F100" s="12"/>
      <c r="H100" s="9"/>
      <c r="I100" s="43"/>
      <c r="J100" s="40"/>
      <c r="K100" s="89">
        <v>0</v>
      </c>
      <c r="L100" s="79" t="s">
        <v>76</v>
      </c>
      <c r="M100" s="20"/>
      <c r="N100" s="21"/>
      <c r="O100" s="22"/>
      <c r="P100" s="24"/>
      <c r="Q100" s="32"/>
      <c r="R100" s="9"/>
      <c r="S100" s="40"/>
      <c r="T100" s="5"/>
    </row>
    <row r="101" spans="3:20" s="7" customFormat="1" ht="15" customHeight="1">
      <c r="C101" s="82" t="s">
        <v>55</v>
      </c>
      <c r="D101" s="83" t="s">
        <v>16</v>
      </c>
      <c r="F101" s="12"/>
      <c r="H101" s="9"/>
      <c r="I101" s="43"/>
      <c r="J101" s="40"/>
      <c r="K101" s="82" t="s">
        <v>74</v>
      </c>
      <c r="L101" s="83" t="s">
        <v>15</v>
      </c>
      <c r="M101" s="20"/>
      <c r="N101" s="21"/>
      <c r="O101" s="22"/>
      <c r="P101" s="24"/>
      <c r="Q101" s="32"/>
      <c r="R101" s="9"/>
      <c r="S101" s="40"/>
      <c r="T101" s="5"/>
    </row>
    <row r="102" spans="3:20" s="7" customFormat="1" ht="13.5" customHeight="1">
      <c r="C102" s="5"/>
      <c r="D102" s="5"/>
      <c r="F102" s="12"/>
      <c r="H102" s="9"/>
      <c r="I102" s="43"/>
      <c r="J102" s="40"/>
      <c r="K102" s="14"/>
      <c r="L102" s="5"/>
      <c r="M102" s="20"/>
      <c r="N102" s="21"/>
      <c r="O102" s="22"/>
      <c r="P102" s="24"/>
      <c r="Q102" s="32"/>
      <c r="R102" s="9"/>
      <c r="S102" s="40"/>
      <c r="T102" s="5"/>
    </row>
    <row r="103" spans="2:20" s="7" customFormat="1" ht="13.5" customHeight="1">
      <c r="B103" s="12" t="s">
        <v>121</v>
      </c>
      <c r="C103" s="5"/>
      <c r="D103" s="5"/>
      <c r="F103" s="12"/>
      <c r="H103" s="9"/>
      <c r="I103" s="43"/>
      <c r="J103" s="40"/>
      <c r="K103" s="14"/>
      <c r="L103" s="5"/>
      <c r="M103" s="20"/>
      <c r="N103" s="21"/>
      <c r="O103" s="22"/>
      <c r="P103" s="24"/>
      <c r="Q103" s="32"/>
      <c r="R103" s="9"/>
      <c r="S103" s="40"/>
      <c r="T103" s="5"/>
    </row>
    <row r="104" spans="3:20" s="7" customFormat="1" ht="13.5" customHeight="1">
      <c r="C104" s="5"/>
      <c r="D104" s="5"/>
      <c r="F104" s="12"/>
      <c r="H104" s="9"/>
      <c r="I104" s="43"/>
      <c r="J104" s="40"/>
      <c r="K104" s="14"/>
      <c r="L104" s="5"/>
      <c r="M104" s="20"/>
      <c r="N104" s="21"/>
      <c r="O104" s="22"/>
      <c r="P104" s="24"/>
      <c r="Q104" s="32"/>
      <c r="R104" s="9"/>
      <c r="S104" s="40"/>
      <c r="T104" s="5"/>
    </row>
    <row r="105" spans="3:20" s="7" customFormat="1" ht="13.5" customHeight="1">
      <c r="C105" s="5"/>
      <c r="D105" s="5"/>
      <c r="F105" s="12"/>
      <c r="H105" s="9"/>
      <c r="I105" s="43"/>
      <c r="J105" s="40"/>
      <c r="K105" s="14"/>
      <c r="L105" s="5"/>
      <c r="M105" s="20"/>
      <c r="N105" s="21"/>
      <c r="O105" s="22"/>
      <c r="P105" s="24"/>
      <c r="Q105" s="32"/>
      <c r="R105" s="9"/>
      <c r="S105" s="40"/>
      <c r="T105" s="5"/>
    </row>
    <row r="106" spans="3:20" s="7" customFormat="1" ht="13.5" customHeight="1">
      <c r="C106" s="5"/>
      <c r="D106" s="5"/>
      <c r="F106" s="12"/>
      <c r="H106" s="9"/>
      <c r="I106" s="43"/>
      <c r="J106" s="40"/>
      <c r="K106" s="14"/>
      <c r="L106" s="5"/>
      <c r="M106" s="20"/>
      <c r="N106" s="21"/>
      <c r="O106" s="22"/>
      <c r="P106" s="24"/>
      <c r="Q106" s="32"/>
      <c r="R106" s="9"/>
      <c r="S106" s="40"/>
      <c r="T106" s="5"/>
    </row>
    <row r="107" spans="3:20" s="7" customFormat="1" ht="13.5" customHeight="1">
      <c r="C107" s="5"/>
      <c r="D107" s="5"/>
      <c r="F107" s="12"/>
      <c r="H107" s="9"/>
      <c r="I107" s="43"/>
      <c r="J107" s="40"/>
      <c r="K107" s="14"/>
      <c r="L107" s="5"/>
      <c r="M107" s="20"/>
      <c r="N107" s="21"/>
      <c r="O107" s="22"/>
      <c r="P107" s="24"/>
      <c r="Q107" s="32"/>
      <c r="R107" s="9"/>
      <c r="S107" s="40"/>
      <c r="T107" s="5"/>
    </row>
    <row r="108" spans="3:20" s="7" customFormat="1" ht="13.5" customHeight="1">
      <c r="C108" s="5"/>
      <c r="D108" s="5"/>
      <c r="F108" s="12"/>
      <c r="H108" s="9"/>
      <c r="I108" s="43"/>
      <c r="J108" s="40"/>
      <c r="K108" s="14"/>
      <c r="L108" s="5"/>
      <c r="M108" s="20"/>
      <c r="N108" s="21"/>
      <c r="O108" s="22"/>
      <c r="P108" s="24"/>
      <c r="Q108" s="32"/>
      <c r="R108" s="9"/>
      <c r="S108" s="40"/>
      <c r="T108" s="5"/>
    </row>
    <row r="109" spans="3:20" s="7" customFormat="1" ht="13.5" customHeight="1">
      <c r="C109" s="5"/>
      <c r="D109" s="5"/>
      <c r="F109" s="12"/>
      <c r="H109" s="9"/>
      <c r="I109" s="43"/>
      <c r="J109" s="40"/>
      <c r="K109" s="14"/>
      <c r="L109" s="5"/>
      <c r="M109" s="20"/>
      <c r="N109" s="21"/>
      <c r="O109" s="22"/>
      <c r="P109" s="24"/>
      <c r="Q109" s="32"/>
      <c r="R109" s="9"/>
      <c r="S109" s="40"/>
      <c r="T109" s="5"/>
    </row>
    <row r="110" spans="3:20" s="7" customFormat="1" ht="13.5" customHeight="1">
      <c r="C110" s="5"/>
      <c r="D110" s="5"/>
      <c r="F110" s="12"/>
      <c r="H110" s="9"/>
      <c r="I110" s="43"/>
      <c r="J110" s="40"/>
      <c r="K110" s="14"/>
      <c r="L110" s="5"/>
      <c r="M110" s="13"/>
      <c r="N110" s="18"/>
      <c r="O110" s="19"/>
      <c r="P110" s="12"/>
      <c r="R110" s="9"/>
      <c r="S110" s="40"/>
      <c r="T110" s="5"/>
    </row>
    <row r="111" spans="3:20" s="7" customFormat="1" ht="13.5" customHeight="1">
      <c r="C111" s="5"/>
      <c r="D111" s="5"/>
      <c r="F111" s="12"/>
      <c r="H111" s="9"/>
      <c r="I111" s="43"/>
      <c r="J111" s="40"/>
      <c r="K111" s="14"/>
      <c r="L111" s="5"/>
      <c r="M111" s="13"/>
      <c r="N111" s="18"/>
      <c r="O111" s="19"/>
      <c r="P111" s="12"/>
      <c r="R111" s="9"/>
      <c r="S111" s="40"/>
      <c r="T111" s="5"/>
    </row>
    <row r="112" spans="3:20" s="7" customFormat="1" ht="13.5" customHeight="1">
      <c r="C112" s="5"/>
      <c r="D112" s="5"/>
      <c r="F112" s="12"/>
      <c r="H112" s="9"/>
      <c r="I112" s="43"/>
      <c r="J112" s="40"/>
      <c r="K112" s="14"/>
      <c r="L112" s="5"/>
      <c r="M112" s="13"/>
      <c r="N112" s="18"/>
      <c r="O112" s="19"/>
      <c r="P112" s="12"/>
      <c r="R112" s="9"/>
      <c r="S112" s="40"/>
      <c r="T112" s="5"/>
    </row>
    <row r="113" spans="3:20" s="7" customFormat="1" ht="13.5" customHeight="1">
      <c r="C113" s="5"/>
      <c r="D113" s="5"/>
      <c r="F113" s="12"/>
      <c r="H113" s="9"/>
      <c r="I113" s="43"/>
      <c r="J113" s="40"/>
      <c r="K113" s="14"/>
      <c r="L113" s="5"/>
      <c r="M113" s="13"/>
      <c r="N113" s="18"/>
      <c r="O113" s="19"/>
      <c r="P113" s="12"/>
      <c r="R113" s="9"/>
      <c r="S113" s="40"/>
      <c r="T113" s="5"/>
    </row>
    <row r="114" spans="3:20" s="7" customFormat="1" ht="13.5" customHeight="1">
      <c r="C114" s="5"/>
      <c r="D114" s="5"/>
      <c r="F114" s="12"/>
      <c r="H114" s="9"/>
      <c r="I114" s="43"/>
      <c r="J114" s="40"/>
      <c r="K114" s="14"/>
      <c r="L114" s="5"/>
      <c r="M114" s="13"/>
      <c r="N114" s="18"/>
      <c r="O114" s="19"/>
      <c r="P114" s="12"/>
      <c r="R114" s="9"/>
      <c r="S114" s="40"/>
      <c r="T114" s="5"/>
    </row>
    <row r="115" spans="3:20" s="7" customFormat="1" ht="13.5" customHeight="1">
      <c r="C115" s="5"/>
      <c r="D115" s="5"/>
      <c r="F115" s="12"/>
      <c r="H115" s="9"/>
      <c r="I115" s="43"/>
      <c r="J115" s="40"/>
      <c r="K115" s="14"/>
      <c r="L115" s="5"/>
      <c r="M115" s="13"/>
      <c r="N115" s="18"/>
      <c r="O115" s="19"/>
      <c r="P115" s="12"/>
      <c r="R115" s="9"/>
      <c r="S115" s="40"/>
      <c r="T115" s="5"/>
    </row>
    <row r="116" spans="3:20" s="7" customFormat="1" ht="13.5" customHeight="1">
      <c r="C116" s="5"/>
      <c r="D116" s="5"/>
      <c r="F116" s="12"/>
      <c r="H116" s="9"/>
      <c r="I116" s="43"/>
      <c r="J116" s="40"/>
      <c r="K116" s="14"/>
      <c r="L116" s="5"/>
      <c r="M116" s="13"/>
      <c r="N116" s="18"/>
      <c r="O116" s="19"/>
      <c r="P116" s="12"/>
      <c r="R116" s="9"/>
      <c r="S116" s="40"/>
      <c r="T116" s="5"/>
    </row>
    <row r="117" spans="3:20" s="7" customFormat="1" ht="13.5" customHeight="1">
      <c r="C117" s="5"/>
      <c r="D117" s="5"/>
      <c r="F117" s="12"/>
      <c r="H117" s="9"/>
      <c r="I117" s="43"/>
      <c r="J117" s="40"/>
      <c r="K117" s="14"/>
      <c r="L117" s="5"/>
      <c r="M117" s="13"/>
      <c r="N117" s="18"/>
      <c r="O117" s="19"/>
      <c r="P117" s="12"/>
      <c r="R117" s="9"/>
      <c r="S117" s="40"/>
      <c r="T117" s="5"/>
    </row>
    <row r="118" spans="3:20" s="7" customFormat="1" ht="13.5" customHeight="1">
      <c r="C118" s="5"/>
      <c r="D118" s="5"/>
      <c r="F118" s="12"/>
      <c r="H118" s="9"/>
      <c r="I118" s="43"/>
      <c r="J118" s="40"/>
      <c r="K118" s="14"/>
      <c r="L118" s="5"/>
      <c r="M118" s="13"/>
      <c r="N118" s="18"/>
      <c r="O118" s="19"/>
      <c r="P118" s="12"/>
      <c r="R118" s="9"/>
      <c r="S118" s="40"/>
      <c r="T118" s="5"/>
    </row>
    <row r="119" spans="3:20" s="7" customFormat="1" ht="13.5" customHeight="1">
      <c r="C119" s="5"/>
      <c r="D119" s="5"/>
      <c r="F119" s="12"/>
      <c r="H119" s="9"/>
      <c r="I119" s="43"/>
      <c r="J119" s="40"/>
      <c r="K119" s="14"/>
      <c r="L119" s="5"/>
      <c r="M119" s="13"/>
      <c r="N119" s="18"/>
      <c r="O119" s="19"/>
      <c r="P119" s="12"/>
      <c r="R119" s="9"/>
      <c r="S119" s="40"/>
      <c r="T119" s="5"/>
    </row>
    <row r="120" spans="3:20" s="7" customFormat="1" ht="13.5" customHeight="1">
      <c r="C120" s="5"/>
      <c r="D120" s="5"/>
      <c r="F120" s="12"/>
      <c r="H120" s="9"/>
      <c r="I120" s="43"/>
      <c r="J120" s="40"/>
      <c r="K120" s="14"/>
      <c r="L120" s="5"/>
      <c r="M120" s="13"/>
      <c r="N120" s="18"/>
      <c r="O120" s="19"/>
      <c r="P120" s="12"/>
      <c r="R120" s="9"/>
      <c r="S120" s="40"/>
      <c r="T120" s="5"/>
    </row>
    <row r="121" spans="3:20" s="7" customFormat="1" ht="13.5" customHeight="1">
      <c r="C121" s="5"/>
      <c r="D121" s="5"/>
      <c r="F121" s="12"/>
      <c r="H121" s="9"/>
      <c r="I121" s="43"/>
      <c r="J121" s="40"/>
      <c r="K121" s="14"/>
      <c r="L121" s="5"/>
      <c r="M121" s="13"/>
      <c r="N121" s="18"/>
      <c r="O121" s="19"/>
      <c r="P121" s="12"/>
      <c r="R121" s="9"/>
      <c r="S121" s="40"/>
      <c r="T121" s="5"/>
    </row>
    <row r="122" spans="3:20" s="7" customFormat="1" ht="13.5" customHeight="1">
      <c r="C122" s="5"/>
      <c r="D122" s="5"/>
      <c r="F122" s="12"/>
      <c r="H122" s="9"/>
      <c r="I122" s="43"/>
      <c r="J122" s="40"/>
      <c r="K122" s="14"/>
      <c r="L122" s="5"/>
      <c r="M122" s="13"/>
      <c r="N122" s="18"/>
      <c r="O122" s="19"/>
      <c r="P122" s="12"/>
      <c r="R122" s="9"/>
      <c r="S122" s="40"/>
      <c r="T122" s="5"/>
    </row>
    <row r="123" spans="3:20" s="7" customFormat="1" ht="13.5" customHeight="1">
      <c r="C123" s="5"/>
      <c r="D123" s="5"/>
      <c r="F123" s="12"/>
      <c r="H123" s="9"/>
      <c r="I123" s="43"/>
      <c r="J123" s="40"/>
      <c r="K123" s="14"/>
      <c r="L123" s="5"/>
      <c r="M123" s="13"/>
      <c r="N123" s="18"/>
      <c r="O123" s="19"/>
      <c r="P123" s="12"/>
      <c r="R123" s="9"/>
      <c r="S123" s="40"/>
      <c r="T123" s="5"/>
    </row>
    <row r="124" spans="3:20" s="7" customFormat="1" ht="13.5" customHeight="1">
      <c r="C124" s="5"/>
      <c r="D124" s="5"/>
      <c r="F124" s="12"/>
      <c r="H124" s="9"/>
      <c r="I124" s="43"/>
      <c r="J124" s="40"/>
      <c r="K124" s="14"/>
      <c r="L124" s="5"/>
      <c r="M124" s="13"/>
      <c r="N124" s="18"/>
      <c r="O124" s="19"/>
      <c r="P124" s="12"/>
      <c r="R124" s="9"/>
      <c r="S124" s="40"/>
      <c r="T124" s="5"/>
    </row>
    <row r="125" spans="3:20" s="7" customFormat="1" ht="13.5" customHeight="1">
      <c r="C125" s="5"/>
      <c r="D125" s="5"/>
      <c r="F125" s="12"/>
      <c r="H125" s="9"/>
      <c r="I125" s="43"/>
      <c r="J125" s="40"/>
      <c r="K125" s="14"/>
      <c r="L125" s="5"/>
      <c r="M125" s="13"/>
      <c r="N125" s="18"/>
      <c r="O125" s="19"/>
      <c r="P125" s="12"/>
      <c r="R125" s="9"/>
      <c r="S125" s="40"/>
      <c r="T125" s="5"/>
    </row>
    <row r="126" spans="3:20" s="7" customFormat="1" ht="13.5" customHeight="1">
      <c r="C126" s="5"/>
      <c r="D126" s="5"/>
      <c r="F126" s="12"/>
      <c r="H126" s="9"/>
      <c r="I126" s="43"/>
      <c r="J126" s="40"/>
      <c r="K126" s="14"/>
      <c r="L126" s="5"/>
      <c r="M126" s="13"/>
      <c r="N126" s="18"/>
      <c r="O126" s="19"/>
      <c r="P126" s="12"/>
      <c r="R126" s="9"/>
      <c r="S126" s="40"/>
      <c r="T126" s="5"/>
    </row>
    <row r="127" spans="3:20" s="7" customFormat="1" ht="13.5" customHeight="1">
      <c r="C127" s="5"/>
      <c r="D127" s="5"/>
      <c r="F127" s="12"/>
      <c r="H127" s="9"/>
      <c r="I127" s="43"/>
      <c r="J127" s="40"/>
      <c r="K127" s="14"/>
      <c r="L127" s="5"/>
      <c r="M127" s="13"/>
      <c r="N127" s="18"/>
      <c r="O127" s="19"/>
      <c r="P127" s="12"/>
      <c r="R127" s="9"/>
      <c r="S127" s="40"/>
      <c r="T127" s="5"/>
    </row>
    <row r="128" spans="3:20" s="7" customFormat="1" ht="13.5" customHeight="1">
      <c r="C128" s="5"/>
      <c r="D128" s="5"/>
      <c r="F128" s="12"/>
      <c r="H128" s="9"/>
      <c r="I128" s="43"/>
      <c r="J128" s="40"/>
      <c r="K128" s="14"/>
      <c r="L128" s="5"/>
      <c r="M128" s="13"/>
      <c r="N128" s="18"/>
      <c r="O128" s="19"/>
      <c r="P128" s="12"/>
      <c r="R128" s="9"/>
      <c r="S128" s="40"/>
      <c r="T128" s="5"/>
    </row>
    <row r="129" spans="3:20" s="7" customFormat="1" ht="13.5" customHeight="1">
      <c r="C129" s="5"/>
      <c r="D129" s="5"/>
      <c r="F129" s="12"/>
      <c r="H129" s="9"/>
      <c r="I129" s="43"/>
      <c r="J129" s="40"/>
      <c r="K129" s="14"/>
      <c r="L129" s="5"/>
      <c r="M129" s="13"/>
      <c r="N129" s="18"/>
      <c r="O129" s="19"/>
      <c r="P129" s="12"/>
      <c r="R129" s="9"/>
      <c r="S129" s="40"/>
      <c r="T129" s="5"/>
    </row>
    <row r="130" spans="3:20" s="7" customFormat="1" ht="13.5" customHeight="1">
      <c r="C130" s="5"/>
      <c r="D130" s="5"/>
      <c r="F130" s="12"/>
      <c r="H130" s="9"/>
      <c r="I130" s="43"/>
      <c r="J130" s="40"/>
      <c r="K130" s="14"/>
      <c r="L130" s="5"/>
      <c r="M130" s="13"/>
      <c r="N130" s="18"/>
      <c r="O130" s="19"/>
      <c r="P130" s="12"/>
      <c r="R130" s="9"/>
      <c r="S130" s="40"/>
      <c r="T130" s="5"/>
    </row>
    <row r="131" spans="3:20" s="7" customFormat="1" ht="13.5" customHeight="1">
      <c r="C131" s="5"/>
      <c r="D131" s="5"/>
      <c r="F131" s="12"/>
      <c r="H131" s="9"/>
      <c r="I131" s="43"/>
      <c r="J131" s="40"/>
      <c r="K131" s="14"/>
      <c r="L131" s="5"/>
      <c r="M131" s="13"/>
      <c r="N131" s="18"/>
      <c r="O131" s="19"/>
      <c r="P131" s="12"/>
      <c r="R131" s="9"/>
      <c r="S131" s="40"/>
      <c r="T131" s="5"/>
    </row>
    <row r="132" spans="3:20" s="7" customFormat="1" ht="13.5" customHeight="1">
      <c r="C132" s="5"/>
      <c r="D132" s="5"/>
      <c r="F132" s="12"/>
      <c r="H132" s="9"/>
      <c r="I132" s="43"/>
      <c r="J132" s="40"/>
      <c r="K132" s="14"/>
      <c r="L132" s="5"/>
      <c r="M132" s="13"/>
      <c r="N132" s="18"/>
      <c r="O132" s="19"/>
      <c r="P132" s="12"/>
      <c r="R132" s="9"/>
      <c r="S132" s="40"/>
      <c r="T132" s="5"/>
    </row>
    <row r="133" spans="3:20" s="7" customFormat="1" ht="13.5" customHeight="1">
      <c r="C133" s="5"/>
      <c r="D133" s="5"/>
      <c r="F133" s="12"/>
      <c r="H133" s="9"/>
      <c r="I133" s="43"/>
      <c r="J133" s="40"/>
      <c r="K133" s="14"/>
      <c r="L133" s="5"/>
      <c r="M133" s="13"/>
      <c r="N133" s="18"/>
      <c r="O133" s="19"/>
      <c r="P133" s="12"/>
      <c r="R133" s="9"/>
      <c r="S133" s="40"/>
      <c r="T133" s="5"/>
    </row>
    <row r="134" spans="3:20" s="7" customFormat="1" ht="13.5" customHeight="1">
      <c r="C134" s="5"/>
      <c r="D134" s="5"/>
      <c r="F134" s="12"/>
      <c r="H134" s="9"/>
      <c r="I134" s="43"/>
      <c r="J134" s="40"/>
      <c r="K134" s="14"/>
      <c r="L134" s="5"/>
      <c r="M134" s="13"/>
      <c r="N134" s="18"/>
      <c r="O134" s="19"/>
      <c r="P134" s="12"/>
      <c r="R134" s="9"/>
      <c r="S134" s="40"/>
      <c r="T134" s="5"/>
    </row>
    <row r="135" spans="3:20" s="7" customFormat="1" ht="13.5" customHeight="1">
      <c r="C135" s="5"/>
      <c r="D135" s="5"/>
      <c r="F135" s="12"/>
      <c r="H135" s="9"/>
      <c r="I135" s="43"/>
      <c r="J135" s="40"/>
      <c r="K135" s="14"/>
      <c r="L135" s="5"/>
      <c r="M135" s="13"/>
      <c r="N135" s="18"/>
      <c r="O135" s="19"/>
      <c r="P135" s="12"/>
      <c r="R135" s="9"/>
      <c r="S135" s="40"/>
      <c r="T135" s="5"/>
    </row>
    <row r="136" spans="3:20" s="7" customFormat="1" ht="13.5" customHeight="1">
      <c r="C136" s="5"/>
      <c r="D136" s="5"/>
      <c r="F136" s="12"/>
      <c r="H136" s="9"/>
      <c r="I136" s="43"/>
      <c r="J136" s="40"/>
      <c r="K136" s="14"/>
      <c r="L136" s="5"/>
      <c r="M136" s="13"/>
      <c r="N136" s="18"/>
      <c r="O136" s="19"/>
      <c r="P136" s="12"/>
      <c r="R136" s="9"/>
      <c r="S136" s="40"/>
      <c r="T136" s="5"/>
    </row>
    <row r="137" spans="3:20" s="7" customFormat="1" ht="13.5" customHeight="1">
      <c r="C137" s="5"/>
      <c r="D137" s="5"/>
      <c r="F137" s="12"/>
      <c r="H137" s="9"/>
      <c r="I137" s="43"/>
      <c r="J137" s="40"/>
      <c r="K137" s="14"/>
      <c r="L137" s="5"/>
      <c r="M137" s="13"/>
      <c r="N137" s="18"/>
      <c r="O137" s="19"/>
      <c r="P137" s="12"/>
      <c r="R137" s="9"/>
      <c r="S137" s="40"/>
      <c r="T137" s="5"/>
    </row>
    <row r="138" spans="3:20" s="7" customFormat="1" ht="13.5" customHeight="1">
      <c r="C138" s="5"/>
      <c r="D138" s="5"/>
      <c r="F138" s="12"/>
      <c r="H138" s="9"/>
      <c r="I138" s="43"/>
      <c r="J138" s="40"/>
      <c r="K138" s="14"/>
      <c r="L138" s="5"/>
      <c r="M138" s="13"/>
      <c r="N138" s="18"/>
      <c r="O138" s="19"/>
      <c r="P138" s="12"/>
      <c r="R138" s="9"/>
      <c r="S138" s="40"/>
      <c r="T138" s="5"/>
    </row>
    <row r="139" spans="3:20" s="7" customFormat="1" ht="13.5" customHeight="1">
      <c r="C139" s="5"/>
      <c r="D139" s="5"/>
      <c r="F139" s="12"/>
      <c r="H139" s="9"/>
      <c r="I139" s="43"/>
      <c r="J139" s="40"/>
      <c r="K139" s="14"/>
      <c r="L139" s="5"/>
      <c r="M139" s="13"/>
      <c r="N139" s="18"/>
      <c r="O139" s="19"/>
      <c r="P139" s="12"/>
      <c r="R139" s="9"/>
      <c r="S139" s="40"/>
      <c r="T139" s="5"/>
    </row>
    <row r="140" spans="3:20" s="7" customFormat="1" ht="13.5" customHeight="1">
      <c r="C140" s="5"/>
      <c r="D140" s="5"/>
      <c r="F140" s="12"/>
      <c r="H140" s="9"/>
      <c r="I140" s="43"/>
      <c r="J140" s="40"/>
      <c r="K140" s="14"/>
      <c r="L140" s="5"/>
      <c r="M140" s="13"/>
      <c r="N140" s="18"/>
      <c r="O140" s="19"/>
      <c r="P140" s="12"/>
      <c r="R140" s="9"/>
      <c r="S140" s="40"/>
      <c r="T140" s="5"/>
    </row>
    <row r="141" spans="3:20" s="7" customFormat="1" ht="13.5" customHeight="1">
      <c r="C141" s="5"/>
      <c r="D141" s="5"/>
      <c r="F141" s="12"/>
      <c r="H141" s="9"/>
      <c r="I141" s="43"/>
      <c r="J141" s="40"/>
      <c r="K141" s="14"/>
      <c r="L141" s="5"/>
      <c r="M141" s="13"/>
      <c r="N141" s="18"/>
      <c r="O141" s="19"/>
      <c r="P141" s="12"/>
      <c r="R141" s="9"/>
      <c r="S141" s="40"/>
      <c r="T141" s="5"/>
    </row>
    <row r="142" spans="3:20" s="7" customFormat="1" ht="13.5" customHeight="1">
      <c r="C142" s="5"/>
      <c r="D142" s="5"/>
      <c r="F142" s="12"/>
      <c r="H142" s="9"/>
      <c r="I142" s="43"/>
      <c r="J142" s="40"/>
      <c r="K142" s="14"/>
      <c r="L142" s="5"/>
      <c r="M142" s="13"/>
      <c r="N142" s="18"/>
      <c r="O142" s="19"/>
      <c r="P142" s="12"/>
      <c r="R142" s="9"/>
      <c r="S142" s="40"/>
      <c r="T142" s="5"/>
    </row>
    <row r="143" spans="3:20" s="7" customFormat="1" ht="13.5" customHeight="1">
      <c r="C143" s="5"/>
      <c r="D143" s="5"/>
      <c r="F143" s="12"/>
      <c r="H143" s="9"/>
      <c r="I143" s="43"/>
      <c r="J143" s="40"/>
      <c r="K143" s="14"/>
      <c r="L143" s="5"/>
      <c r="M143" s="13"/>
      <c r="N143" s="18"/>
      <c r="O143" s="19"/>
      <c r="P143" s="12"/>
      <c r="R143" s="9"/>
      <c r="S143" s="40"/>
      <c r="T143" s="5"/>
    </row>
    <row r="144" spans="3:20" s="7" customFormat="1" ht="13.5" customHeight="1">
      <c r="C144" s="5"/>
      <c r="D144" s="5"/>
      <c r="F144" s="12"/>
      <c r="H144" s="9"/>
      <c r="I144" s="43"/>
      <c r="J144" s="40"/>
      <c r="K144" s="14"/>
      <c r="L144" s="5"/>
      <c r="M144" s="13"/>
      <c r="N144" s="18"/>
      <c r="O144" s="19"/>
      <c r="P144" s="12"/>
      <c r="R144" s="9"/>
      <c r="S144" s="40"/>
      <c r="T144" s="5"/>
    </row>
    <row r="145" spans="3:20" s="7" customFormat="1" ht="13.5" customHeight="1">
      <c r="C145" s="5"/>
      <c r="D145" s="5"/>
      <c r="F145" s="12"/>
      <c r="H145" s="9"/>
      <c r="I145" s="43"/>
      <c r="J145" s="40"/>
      <c r="K145" s="14"/>
      <c r="L145" s="5"/>
      <c r="M145" s="13"/>
      <c r="N145" s="18"/>
      <c r="O145" s="19"/>
      <c r="P145" s="12"/>
      <c r="R145" s="9"/>
      <c r="S145" s="40"/>
      <c r="T145" s="5"/>
    </row>
    <row r="146" spans="3:20" s="7" customFormat="1" ht="13.5" customHeight="1">
      <c r="C146" s="5"/>
      <c r="D146" s="5"/>
      <c r="F146" s="12"/>
      <c r="H146" s="9"/>
      <c r="I146" s="43"/>
      <c r="J146" s="40"/>
      <c r="K146" s="14"/>
      <c r="L146" s="5"/>
      <c r="M146" s="13"/>
      <c r="N146" s="18"/>
      <c r="O146" s="19"/>
      <c r="P146" s="12"/>
      <c r="R146" s="9"/>
      <c r="S146" s="40"/>
      <c r="T146" s="5"/>
    </row>
    <row r="147" spans="3:20" s="7" customFormat="1" ht="13.5" customHeight="1">
      <c r="C147" s="5"/>
      <c r="D147" s="5"/>
      <c r="F147" s="12"/>
      <c r="H147" s="9"/>
      <c r="I147" s="43"/>
      <c r="J147" s="40"/>
      <c r="K147" s="14"/>
      <c r="L147" s="5"/>
      <c r="M147" s="13"/>
      <c r="N147" s="18"/>
      <c r="O147" s="19"/>
      <c r="P147" s="12"/>
      <c r="R147" s="9"/>
      <c r="S147" s="40"/>
      <c r="T147" s="5"/>
    </row>
    <row r="148" spans="3:20" s="7" customFormat="1" ht="13.5" customHeight="1">
      <c r="C148" s="5"/>
      <c r="D148" s="5"/>
      <c r="F148" s="12"/>
      <c r="H148" s="9"/>
      <c r="I148" s="43"/>
      <c r="J148" s="40"/>
      <c r="K148" s="14"/>
      <c r="L148" s="5"/>
      <c r="M148" s="13"/>
      <c r="N148" s="18"/>
      <c r="O148" s="19"/>
      <c r="P148" s="12"/>
      <c r="R148" s="9"/>
      <c r="S148" s="40"/>
      <c r="T148" s="5"/>
    </row>
    <row r="149" spans="3:20" s="7" customFormat="1" ht="13.5" customHeight="1">
      <c r="C149" s="5"/>
      <c r="D149" s="5"/>
      <c r="F149" s="12"/>
      <c r="H149" s="9"/>
      <c r="I149" s="43"/>
      <c r="J149" s="40"/>
      <c r="K149" s="14"/>
      <c r="L149" s="5"/>
      <c r="M149" s="13"/>
      <c r="N149" s="18"/>
      <c r="O149" s="19"/>
      <c r="P149" s="12"/>
      <c r="R149" s="9"/>
      <c r="S149" s="40"/>
      <c r="T149" s="5"/>
    </row>
    <row r="150" spans="3:20" s="7" customFormat="1" ht="13.5" customHeight="1">
      <c r="C150" s="5"/>
      <c r="D150" s="5"/>
      <c r="F150" s="12"/>
      <c r="H150" s="9"/>
      <c r="I150" s="43"/>
      <c r="J150" s="40"/>
      <c r="K150" s="14"/>
      <c r="L150" s="5"/>
      <c r="M150" s="13"/>
      <c r="N150" s="18"/>
      <c r="O150" s="19"/>
      <c r="P150" s="12"/>
      <c r="R150" s="9"/>
      <c r="S150" s="40"/>
      <c r="T150" s="5"/>
    </row>
    <row r="151" spans="3:20" s="7" customFormat="1" ht="13.5" customHeight="1">
      <c r="C151" s="5"/>
      <c r="D151" s="5"/>
      <c r="F151" s="12"/>
      <c r="H151" s="9"/>
      <c r="I151" s="43"/>
      <c r="J151" s="40"/>
      <c r="K151" s="14"/>
      <c r="L151" s="5"/>
      <c r="M151" s="13"/>
      <c r="N151" s="18"/>
      <c r="O151" s="19"/>
      <c r="P151" s="12"/>
      <c r="R151" s="9"/>
      <c r="S151" s="40"/>
      <c r="T151" s="5"/>
    </row>
    <row r="152" spans="3:20" s="7" customFormat="1" ht="13.5" customHeight="1">
      <c r="C152" s="5"/>
      <c r="D152" s="5"/>
      <c r="F152" s="12"/>
      <c r="H152" s="9"/>
      <c r="I152" s="43"/>
      <c r="J152" s="40"/>
      <c r="K152" s="14"/>
      <c r="L152" s="5"/>
      <c r="M152" s="13"/>
      <c r="N152" s="18"/>
      <c r="O152" s="19"/>
      <c r="P152" s="12"/>
      <c r="R152" s="9"/>
      <c r="S152" s="40"/>
      <c r="T152" s="5"/>
    </row>
    <row r="153" spans="3:20" s="7" customFormat="1" ht="13.5" customHeight="1">
      <c r="C153" s="5"/>
      <c r="D153" s="5"/>
      <c r="F153" s="12"/>
      <c r="H153" s="9"/>
      <c r="I153" s="43"/>
      <c r="J153" s="40"/>
      <c r="K153" s="14"/>
      <c r="L153" s="5"/>
      <c r="M153" s="13"/>
      <c r="N153" s="18"/>
      <c r="O153" s="19"/>
      <c r="P153" s="12"/>
      <c r="R153" s="9"/>
      <c r="S153" s="40"/>
      <c r="T153" s="5"/>
    </row>
    <row r="154" spans="3:20" s="7" customFormat="1" ht="13.5" customHeight="1">
      <c r="C154" s="5"/>
      <c r="D154" s="5"/>
      <c r="F154" s="12"/>
      <c r="H154" s="9"/>
      <c r="I154" s="43"/>
      <c r="J154" s="40"/>
      <c r="K154" s="14"/>
      <c r="L154" s="5"/>
      <c r="M154" s="13"/>
      <c r="N154" s="18"/>
      <c r="O154" s="19"/>
      <c r="P154" s="12"/>
      <c r="R154" s="9"/>
      <c r="S154" s="40"/>
      <c r="T154" s="5"/>
    </row>
    <row r="155" spans="3:20" s="7" customFormat="1" ht="13.5" customHeight="1">
      <c r="C155" s="5"/>
      <c r="D155" s="5"/>
      <c r="F155" s="12"/>
      <c r="H155" s="9"/>
      <c r="I155" s="43"/>
      <c r="J155" s="40"/>
      <c r="K155" s="14"/>
      <c r="L155" s="5"/>
      <c r="M155" s="13"/>
      <c r="N155" s="18"/>
      <c r="O155" s="19"/>
      <c r="P155" s="12"/>
      <c r="R155" s="9"/>
      <c r="S155" s="40"/>
      <c r="T155" s="5"/>
    </row>
    <row r="156" spans="3:20" s="7" customFormat="1" ht="13.5" customHeight="1">
      <c r="C156" s="5"/>
      <c r="D156" s="5"/>
      <c r="F156" s="12"/>
      <c r="H156" s="9"/>
      <c r="I156" s="43"/>
      <c r="J156" s="40"/>
      <c r="K156" s="14"/>
      <c r="L156" s="5"/>
      <c r="M156" s="13"/>
      <c r="N156" s="18"/>
      <c r="O156" s="19"/>
      <c r="P156" s="12"/>
      <c r="R156" s="9"/>
      <c r="S156" s="40"/>
      <c r="T156" s="5"/>
    </row>
    <row r="157" spans="3:20" s="7" customFormat="1" ht="13.5" customHeight="1">
      <c r="C157" s="5"/>
      <c r="D157" s="5"/>
      <c r="F157" s="12"/>
      <c r="H157" s="9"/>
      <c r="I157" s="43"/>
      <c r="J157" s="40"/>
      <c r="K157" s="14"/>
      <c r="L157" s="5"/>
      <c r="M157" s="13"/>
      <c r="N157" s="18"/>
      <c r="O157" s="19"/>
      <c r="P157" s="12"/>
      <c r="R157" s="9"/>
      <c r="S157" s="40"/>
      <c r="T157" s="5"/>
    </row>
    <row r="158" spans="3:20" s="7" customFormat="1" ht="13.5" customHeight="1">
      <c r="C158" s="5"/>
      <c r="D158" s="5"/>
      <c r="F158" s="12"/>
      <c r="H158" s="9"/>
      <c r="I158" s="43"/>
      <c r="J158" s="40"/>
      <c r="K158" s="14"/>
      <c r="L158" s="5"/>
      <c r="M158" s="13"/>
      <c r="N158" s="18"/>
      <c r="O158" s="19"/>
      <c r="P158" s="12"/>
      <c r="R158" s="9"/>
      <c r="S158" s="40"/>
      <c r="T158" s="5"/>
    </row>
    <row r="159" spans="3:20" s="7" customFormat="1" ht="13.5" customHeight="1">
      <c r="C159" s="5"/>
      <c r="D159" s="5"/>
      <c r="F159" s="12"/>
      <c r="H159" s="9"/>
      <c r="I159" s="43"/>
      <c r="J159" s="40"/>
      <c r="K159" s="14"/>
      <c r="L159" s="5"/>
      <c r="M159" s="13"/>
      <c r="N159" s="18"/>
      <c r="O159" s="19"/>
      <c r="P159" s="12"/>
      <c r="R159" s="9"/>
      <c r="S159" s="40"/>
      <c r="T159" s="5"/>
    </row>
    <row r="160" spans="3:20" s="7" customFormat="1" ht="13.5" customHeight="1">
      <c r="C160" s="5"/>
      <c r="D160" s="5"/>
      <c r="F160" s="12"/>
      <c r="H160" s="9"/>
      <c r="I160" s="43"/>
      <c r="J160" s="40"/>
      <c r="K160" s="14"/>
      <c r="L160" s="5"/>
      <c r="M160" s="13"/>
      <c r="N160" s="18"/>
      <c r="O160" s="19"/>
      <c r="P160" s="12"/>
      <c r="R160" s="9"/>
      <c r="S160" s="40"/>
      <c r="T160" s="5"/>
    </row>
    <row r="161" spans="3:20" s="7" customFormat="1" ht="13.5" customHeight="1">
      <c r="C161" s="5"/>
      <c r="D161" s="5"/>
      <c r="F161" s="12"/>
      <c r="H161" s="9"/>
      <c r="I161" s="43"/>
      <c r="J161" s="40"/>
      <c r="K161" s="14"/>
      <c r="L161" s="5"/>
      <c r="M161" s="13"/>
      <c r="N161" s="18"/>
      <c r="O161" s="19"/>
      <c r="P161" s="12"/>
      <c r="R161" s="9"/>
      <c r="S161" s="40"/>
      <c r="T161" s="5"/>
    </row>
    <row r="162" spans="3:20" s="7" customFormat="1" ht="13.5" customHeight="1">
      <c r="C162" s="5"/>
      <c r="D162" s="5"/>
      <c r="F162" s="12"/>
      <c r="H162" s="9"/>
      <c r="I162" s="43"/>
      <c r="J162" s="40"/>
      <c r="K162" s="14"/>
      <c r="L162" s="5"/>
      <c r="M162" s="13"/>
      <c r="N162" s="18"/>
      <c r="O162" s="19"/>
      <c r="P162" s="12"/>
      <c r="R162" s="9"/>
      <c r="S162" s="40"/>
      <c r="T162" s="5"/>
    </row>
    <row r="163" spans="3:20" s="7" customFormat="1" ht="13.5" customHeight="1">
      <c r="C163" s="5"/>
      <c r="D163" s="5"/>
      <c r="F163" s="12"/>
      <c r="H163" s="9"/>
      <c r="I163" s="43"/>
      <c r="J163" s="40"/>
      <c r="K163" s="14"/>
      <c r="L163" s="5"/>
      <c r="M163" s="13"/>
      <c r="N163" s="18"/>
      <c r="O163" s="19"/>
      <c r="P163" s="12"/>
      <c r="R163" s="9"/>
      <c r="S163" s="40"/>
      <c r="T163" s="5"/>
    </row>
    <row r="164" spans="3:20" s="7" customFormat="1" ht="13.5" customHeight="1">
      <c r="C164" s="5"/>
      <c r="D164" s="5"/>
      <c r="F164" s="12"/>
      <c r="H164" s="9"/>
      <c r="I164" s="43"/>
      <c r="J164" s="40"/>
      <c r="K164" s="14"/>
      <c r="L164" s="5"/>
      <c r="M164" s="13"/>
      <c r="N164" s="18"/>
      <c r="O164" s="19"/>
      <c r="P164" s="12"/>
      <c r="R164" s="9"/>
      <c r="S164" s="40"/>
      <c r="T164" s="5"/>
    </row>
    <row r="165" spans="3:20" s="7" customFormat="1" ht="13.5" customHeight="1">
      <c r="C165" s="5"/>
      <c r="D165" s="5"/>
      <c r="F165" s="12"/>
      <c r="H165" s="9"/>
      <c r="I165" s="43"/>
      <c r="J165" s="40"/>
      <c r="K165" s="14"/>
      <c r="L165" s="5"/>
      <c r="M165" s="13"/>
      <c r="N165" s="18"/>
      <c r="O165" s="19"/>
      <c r="P165" s="12"/>
      <c r="R165" s="9"/>
      <c r="S165" s="40"/>
      <c r="T165" s="5"/>
    </row>
    <row r="166" spans="3:20" s="7" customFormat="1" ht="13.5" customHeight="1">
      <c r="C166" s="5"/>
      <c r="D166" s="5"/>
      <c r="F166" s="12"/>
      <c r="H166" s="9"/>
      <c r="I166" s="43"/>
      <c r="J166" s="40"/>
      <c r="K166" s="14"/>
      <c r="L166" s="5"/>
      <c r="M166" s="13"/>
      <c r="N166" s="18"/>
      <c r="O166" s="19"/>
      <c r="P166" s="12"/>
      <c r="R166" s="9"/>
      <c r="S166" s="40"/>
      <c r="T166" s="5"/>
    </row>
    <row r="167" spans="3:20" s="7" customFormat="1" ht="13.5" customHeight="1">
      <c r="C167" s="5"/>
      <c r="D167" s="5"/>
      <c r="F167" s="12"/>
      <c r="H167" s="9"/>
      <c r="I167" s="43"/>
      <c r="J167" s="40"/>
      <c r="K167" s="14"/>
      <c r="L167" s="5"/>
      <c r="M167" s="13"/>
      <c r="N167" s="18"/>
      <c r="O167" s="19"/>
      <c r="P167" s="12"/>
      <c r="R167" s="9"/>
      <c r="S167" s="40"/>
      <c r="T167" s="5"/>
    </row>
    <row r="168" spans="3:20" s="7" customFormat="1" ht="13.5" customHeight="1">
      <c r="C168" s="5"/>
      <c r="D168" s="5"/>
      <c r="F168" s="12"/>
      <c r="H168" s="9"/>
      <c r="I168" s="43"/>
      <c r="J168" s="40"/>
      <c r="K168" s="14"/>
      <c r="L168" s="5"/>
      <c r="M168" s="13"/>
      <c r="N168" s="18"/>
      <c r="O168" s="19"/>
      <c r="P168" s="12"/>
      <c r="R168" s="9"/>
      <c r="S168" s="40"/>
      <c r="T168" s="5"/>
    </row>
    <row r="169" spans="3:20" s="7" customFormat="1" ht="13.5" customHeight="1">
      <c r="C169" s="5"/>
      <c r="D169" s="5"/>
      <c r="F169" s="12"/>
      <c r="H169" s="9"/>
      <c r="I169" s="43"/>
      <c r="J169" s="40"/>
      <c r="K169" s="14"/>
      <c r="L169" s="5"/>
      <c r="M169" s="13"/>
      <c r="N169" s="18"/>
      <c r="O169" s="19"/>
      <c r="P169" s="12"/>
      <c r="R169" s="9"/>
      <c r="S169" s="40"/>
      <c r="T169" s="5"/>
    </row>
    <row r="170" spans="3:20" s="7" customFormat="1" ht="13.5" customHeight="1">
      <c r="C170" s="5"/>
      <c r="D170" s="5"/>
      <c r="F170" s="12"/>
      <c r="H170" s="9"/>
      <c r="I170" s="43"/>
      <c r="J170" s="40"/>
      <c r="K170" s="14"/>
      <c r="L170" s="5"/>
      <c r="M170" s="13"/>
      <c r="N170" s="18"/>
      <c r="O170" s="19"/>
      <c r="P170" s="12"/>
      <c r="R170" s="9"/>
      <c r="S170" s="40"/>
      <c r="T170" s="5"/>
    </row>
    <row r="171" spans="3:20" s="7" customFormat="1" ht="13.5" customHeight="1">
      <c r="C171" s="5"/>
      <c r="D171" s="5"/>
      <c r="F171" s="12"/>
      <c r="H171" s="9"/>
      <c r="I171" s="43"/>
      <c r="J171" s="40"/>
      <c r="K171" s="14"/>
      <c r="L171" s="5"/>
      <c r="M171" s="13"/>
      <c r="N171" s="18"/>
      <c r="O171" s="19"/>
      <c r="P171" s="12"/>
      <c r="R171" s="9"/>
      <c r="S171" s="40"/>
      <c r="T171" s="5"/>
    </row>
    <row r="172" spans="3:20" s="7" customFormat="1" ht="13.5" customHeight="1">
      <c r="C172" s="5"/>
      <c r="D172" s="5"/>
      <c r="F172" s="12"/>
      <c r="H172" s="9"/>
      <c r="I172" s="43"/>
      <c r="J172" s="40"/>
      <c r="K172" s="14"/>
      <c r="L172" s="5"/>
      <c r="M172" s="13"/>
      <c r="N172" s="18"/>
      <c r="O172" s="19"/>
      <c r="P172" s="12"/>
      <c r="R172" s="9"/>
      <c r="S172" s="40"/>
      <c r="T172" s="5"/>
    </row>
    <row r="173" spans="3:20" s="7" customFormat="1" ht="13.5" customHeight="1">
      <c r="C173" s="5"/>
      <c r="D173" s="5"/>
      <c r="F173" s="12"/>
      <c r="H173" s="9"/>
      <c r="I173" s="43"/>
      <c r="J173" s="40"/>
      <c r="K173" s="14"/>
      <c r="L173" s="5"/>
      <c r="M173" s="13"/>
      <c r="N173" s="18"/>
      <c r="O173" s="19"/>
      <c r="P173" s="12"/>
      <c r="R173" s="9"/>
      <c r="S173" s="40"/>
      <c r="T173" s="5"/>
    </row>
    <row r="174" spans="3:20" s="7" customFormat="1" ht="13.5" customHeight="1">
      <c r="C174" s="5"/>
      <c r="D174" s="5"/>
      <c r="F174" s="12"/>
      <c r="H174" s="9"/>
      <c r="I174" s="43"/>
      <c r="J174" s="40"/>
      <c r="K174" s="14"/>
      <c r="L174" s="5"/>
      <c r="M174" s="13"/>
      <c r="N174" s="18"/>
      <c r="O174" s="19"/>
      <c r="P174" s="12"/>
      <c r="R174" s="9"/>
      <c r="S174" s="40"/>
      <c r="T174" s="5"/>
    </row>
    <row r="175" spans="3:20" s="7" customFormat="1" ht="13.5" customHeight="1">
      <c r="C175" s="5"/>
      <c r="D175" s="5"/>
      <c r="F175" s="12"/>
      <c r="H175" s="9"/>
      <c r="I175" s="43"/>
      <c r="J175" s="40"/>
      <c r="K175" s="14"/>
      <c r="L175" s="5"/>
      <c r="M175" s="13"/>
      <c r="N175" s="18"/>
      <c r="O175" s="19"/>
      <c r="P175" s="12"/>
      <c r="R175" s="9"/>
      <c r="S175" s="40"/>
      <c r="T175" s="5"/>
    </row>
    <row r="176" spans="3:20" s="7" customFormat="1" ht="13.5" customHeight="1">
      <c r="C176" s="5"/>
      <c r="D176" s="5"/>
      <c r="F176" s="12"/>
      <c r="H176" s="9"/>
      <c r="I176" s="43"/>
      <c r="J176" s="40"/>
      <c r="K176" s="14"/>
      <c r="L176" s="5"/>
      <c r="M176" s="13"/>
      <c r="N176" s="18"/>
      <c r="O176" s="19"/>
      <c r="P176" s="12"/>
      <c r="R176" s="9"/>
      <c r="S176" s="40"/>
      <c r="T176" s="5"/>
    </row>
    <row r="177" spans="3:20" s="7" customFormat="1" ht="13.5" customHeight="1">
      <c r="C177" s="5"/>
      <c r="D177" s="5"/>
      <c r="F177" s="12"/>
      <c r="H177" s="9"/>
      <c r="I177" s="43"/>
      <c r="J177" s="40"/>
      <c r="K177" s="14"/>
      <c r="L177" s="5"/>
      <c r="M177" s="13"/>
      <c r="N177" s="18"/>
      <c r="O177" s="19"/>
      <c r="P177" s="12"/>
      <c r="R177" s="9"/>
      <c r="S177" s="40"/>
      <c r="T177" s="5"/>
    </row>
    <row r="178" spans="3:20" s="7" customFormat="1" ht="13.5" customHeight="1">
      <c r="C178" s="5"/>
      <c r="D178" s="5"/>
      <c r="F178" s="12"/>
      <c r="H178" s="9"/>
      <c r="I178" s="43"/>
      <c r="J178" s="40"/>
      <c r="K178" s="14"/>
      <c r="L178" s="5"/>
      <c r="M178" s="13"/>
      <c r="N178" s="18"/>
      <c r="O178" s="19"/>
      <c r="P178" s="12"/>
      <c r="R178" s="9"/>
      <c r="S178" s="40"/>
      <c r="T178" s="5"/>
    </row>
    <row r="179" spans="3:20" s="7" customFormat="1" ht="13.5" customHeight="1">
      <c r="C179" s="5"/>
      <c r="D179" s="5"/>
      <c r="F179" s="12"/>
      <c r="H179" s="9"/>
      <c r="I179" s="43"/>
      <c r="J179" s="40"/>
      <c r="K179" s="14"/>
      <c r="L179" s="5"/>
      <c r="M179" s="13"/>
      <c r="N179" s="18"/>
      <c r="O179" s="19"/>
      <c r="P179" s="12"/>
      <c r="R179" s="9"/>
      <c r="S179" s="40"/>
      <c r="T179" s="5"/>
    </row>
    <row r="180" spans="3:20" s="7" customFormat="1" ht="13.5" customHeight="1">
      <c r="C180" s="5"/>
      <c r="D180" s="5"/>
      <c r="F180" s="12"/>
      <c r="H180" s="9"/>
      <c r="I180" s="43"/>
      <c r="J180" s="40"/>
      <c r="K180" s="14"/>
      <c r="L180" s="5"/>
      <c r="M180" s="13"/>
      <c r="N180" s="18"/>
      <c r="O180" s="19"/>
      <c r="P180" s="12"/>
      <c r="R180" s="9"/>
      <c r="S180" s="40"/>
      <c r="T180" s="5"/>
    </row>
    <row r="181" spans="3:20" s="7" customFormat="1" ht="13.5" customHeight="1">
      <c r="C181" s="5"/>
      <c r="D181" s="5"/>
      <c r="F181" s="12"/>
      <c r="H181" s="9"/>
      <c r="I181" s="43"/>
      <c r="J181" s="40"/>
      <c r="K181" s="14"/>
      <c r="L181" s="5"/>
      <c r="M181" s="13"/>
      <c r="N181" s="18"/>
      <c r="O181" s="19"/>
      <c r="P181" s="12"/>
      <c r="R181" s="9"/>
      <c r="S181" s="40"/>
      <c r="T181" s="5"/>
    </row>
    <row r="182" spans="3:20" s="7" customFormat="1" ht="13.5" customHeight="1">
      <c r="C182" s="5"/>
      <c r="D182" s="5"/>
      <c r="F182" s="12"/>
      <c r="H182" s="9"/>
      <c r="I182" s="43"/>
      <c r="J182" s="40"/>
      <c r="K182" s="14"/>
      <c r="L182" s="5"/>
      <c r="M182" s="13"/>
      <c r="N182" s="18"/>
      <c r="O182" s="19"/>
      <c r="P182" s="12"/>
      <c r="R182" s="9"/>
      <c r="S182" s="40"/>
      <c r="T182" s="5"/>
    </row>
    <row r="183" spans="3:20" s="7" customFormat="1" ht="13.5" customHeight="1">
      <c r="C183" s="5"/>
      <c r="D183" s="5"/>
      <c r="F183" s="12"/>
      <c r="H183" s="9"/>
      <c r="I183" s="43"/>
      <c r="J183" s="40"/>
      <c r="K183" s="14"/>
      <c r="L183" s="5"/>
      <c r="M183" s="13"/>
      <c r="N183" s="18"/>
      <c r="O183" s="19"/>
      <c r="P183" s="12"/>
      <c r="R183" s="9"/>
      <c r="S183" s="40"/>
      <c r="T183" s="5"/>
    </row>
    <row r="184" spans="3:20" s="7" customFormat="1" ht="13.5" customHeight="1">
      <c r="C184" s="5"/>
      <c r="D184" s="5"/>
      <c r="F184" s="12"/>
      <c r="H184" s="9"/>
      <c r="I184" s="43"/>
      <c r="J184" s="40"/>
      <c r="K184" s="14"/>
      <c r="L184" s="5"/>
      <c r="M184" s="13"/>
      <c r="N184" s="18"/>
      <c r="O184" s="19"/>
      <c r="P184" s="12"/>
      <c r="R184" s="9"/>
      <c r="S184" s="40"/>
      <c r="T184" s="5"/>
    </row>
    <row r="185" spans="3:20" s="7" customFormat="1" ht="13.5" customHeight="1">
      <c r="C185" s="5"/>
      <c r="D185" s="5"/>
      <c r="F185" s="12"/>
      <c r="H185" s="9"/>
      <c r="I185" s="43"/>
      <c r="J185" s="40"/>
      <c r="K185" s="14"/>
      <c r="L185" s="5"/>
      <c r="M185" s="13"/>
      <c r="N185" s="18"/>
      <c r="O185" s="19"/>
      <c r="P185" s="12"/>
      <c r="R185" s="9"/>
      <c r="S185" s="40"/>
      <c r="T185" s="5"/>
    </row>
    <row r="186" spans="3:20" s="7" customFormat="1" ht="13.5" customHeight="1">
      <c r="C186" s="5"/>
      <c r="D186" s="5"/>
      <c r="F186" s="12"/>
      <c r="H186" s="9"/>
      <c r="I186" s="43"/>
      <c r="J186" s="40"/>
      <c r="K186" s="14"/>
      <c r="L186" s="5"/>
      <c r="M186" s="13"/>
      <c r="N186" s="18"/>
      <c r="O186" s="19"/>
      <c r="P186" s="12"/>
      <c r="R186" s="9"/>
      <c r="S186" s="40"/>
      <c r="T186" s="5"/>
    </row>
    <row r="187" spans="3:20" s="7" customFormat="1" ht="13.5" customHeight="1">
      <c r="C187" s="5"/>
      <c r="D187" s="5"/>
      <c r="F187" s="12"/>
      <c r="H187" s="9"/>
      <c r="I187" s="43"/>
      <c r="J187" s="40"/>
      <c r="K187" s="14"/>
      <c r="L187" s="5"/>
      <c r="M187" s="13"/>
      <c r="N187" s="18"/>
      <c r="O187" s="19"/>
      <c r="P187" s="12"/>
      <c r="R187" s="9"/>
      <c r="S187" s="40"/>
      <c r="T187" s="5"/>
    </row>
    <row r="188" spans="3:20" s="7" customFormat="1" ht="13.5" customHeight="1">
      <c r="C188" s="5"/>
      <c r="D188" s="5"/>
      <c r="F188" s="12"/>
      <c r="H188" s="9"/>
      <c r="I188" s="43"/>
      <c r="J188" s="40"/>
      <c r="K188" s="14"/>
      <c r="L188" s="5"/>
      <c r="M188" s="13"/>
      <c r="N188" s="18"/>
      <c r="O188" s="19"/>
      <c r="P188" s="12"/>
      <c r="R188" s="9"/>
      <c r="S188" s="40"/>
      <c r="T188" s="5"/>
    </row>
    <row r="189" spans="3:20" s="7" customFormat="1" ht="13.5" customHeight="1">
      <c r="C189" s="5"/>
      <c r="D189" s="5"/>
      <c r="F189" s="12"/>
      <c r="H189" s="9"/>
      <c r="I189" s="43"/>
      <c r="J189" s="40"/>
      <c r="K189" s="14"/>
      <c r="L189" s="5"/>
      <c r="M189" s="13"/>
      <c r="N189" s="18"/>
      <c r="O189" s="19"/>
      <c r="P189" s="12"/>
      <c r="R189" s="9"/>
      <c r="S189" s="40"/>
      <c r="T189" s="5"/>
    </row>
    <row r="190" spans="3:20" s="7" customFormat="1" ht="13.5" customHeight="1">
      <c r="C190" s="5"/>
      <c r="D190" s="5"/>
      <c r="F190" s="12"/>
      <c r="H190" s="9"/>
      <c r="I190" s="43"/>
      <c r="J190" s="40"/>
      <c r="K190" s="14"/>
      <c r="L190" s="5"/>
      <c r="M190" s="13"/>
      <c r="N190" s="18"/>
      <c r="O190" s="19"/>
      <c r="P190" s="12"/>
      <c r="R190" s="9"/>
      <c r="S190" s="40"/>
      <c r="T190" s="5"/>
    </row>
    <row r="191" spans="3:20" s="7" customFormat="1" ht="13.5" customHeight="1">
      <c r="C191" s="5"/>
      <c r="D191" s="5"/>
      <c r="F191" s="12"/>
      <c r="H191" s="9"/>
      <c r="I191" s="43"/>
      <c r="J191" s="40"/>
      <c r="K191" s="14"/>
      <c r="L191" s="5"/>
      <c r="M191" s="13"/>
      <c r="N191" s="18"/>
      <c r="O191" s="19"/>
      <c r="P191" s="12"/>
      <c r="R191" s="9"/>
      <c r="S191" s="40"/>
      <c r="T191" s="5"/>
    </row>
    <row r="192" spans="3:20" s="7" customFormat="1" ht="13.5" customHeight="1">
      <c r="C192" s="5"/>
      <c r="D192" s="5"/>
      <c r="F192" s="12"/>
      <c r="H192" s="9"/>
      <c r="I192" s="43"/>
      <c r="J192" s="40"/>
      <c r="K192" s="14"/>
      <c r="L192" s="5"/>
      <c r="M192" s="13"/>
      <c r="N192" s="18"/>
      <c r="O192" s="19"/>
      <c r="P192" s="12"/>
      <c r="R192" s="9"/>
      <c r="S192" s="40"/>
      <c r="T192" s="5"/>
    </row>
    <row r="193" spans="3:20" s="7" customFormat="1" ht="13.5" customHeight="1">
      <c r="C193" s="5"/>
      <c r="D193" s="5"/>
      <c r="F193" s="12"/>
      <c r="H193" s="9"/>
      <c r="I193" s="43"/>
      <c r="J193" s="40"/>
      <c r="K193" s="14"/>
      <c r="L193" s="5"/>
      <c r="M193" s="13"/>
      <c r="N193" s="18"/>
      <c r="O193" s="19"/>
      <c r="P193" s="12"/>
      <c r="R193" s="9"/>
      <c r="S193" s="40"/>
      <c r="T193" s="5"/>
    </row>
    <row r="194" spans="3:20" s="7" customFormat="1" ht="13.5" customHeight="1">
      <c r="C194" s="5"/>
      <c r="D194" s="5"/>
      <c r="F194" s="12"/>
      <c r="H194" s="9"/>
      <c r="I194" s="43"/>
      <c r="J194" s="40"/>
      <c r="K194" s="14"/>
      <c r="L194" s="5"/>
      <c r="M194" s="13"/>
      <c r="N194" s="18"/>
      <c r="O194" s="19"/>
      <c r="P194" s="12"/>
      <c r="R194" s="9"/>
      <c r="S194" s="40"/>
      <c r="T194" s="5"/>
    </row>
    <row r="195" spans="3:20" s="7" customFormat="1" ht="13.5" customHeight="1">
      <c r="C195" s="5"/>
      <c r="D195" s="5"/>
      <c r="F195" s="12"/>
      <c r="H195" s="9"/>
      <c r="I195" s="43"/>
      <c r="J195" s="40"/>
      <c r="K195" s="14"/>
      <c r="L195" s="5"/>
      <c r="M195" s="13"/>
      <c r="N195" s="18"/>
      <c r="O195" s="19"/>
      <c r="P195" s="12"/>
      <c r="R195" s="9"/>
      <c r="S195" s="40"/>
      <c r="T195" s="5"/>
    </row>
    <row r="196" spans="3:20" s="7" customFormat="1" ht="13.5" customHeight="1">
      <c r="C196" s="5"/>
      <c r="D196" s="5"/>
      <c r="F196" s="12"/>
      <c r="H196" s="9"/>
      <c r="I196" s="43"/>
      <c r="J196" s="40"/>
      <c r="K196" s="14"/>
      <c r="L196" s="5"/>
      <c r="M196" s="13"/>
      <c r="N196" s="18"/>
      <c r="O196" s="19"/>
      <c r="P196" s="12"/>
      <c r="R196" s="9"/>
      <c r="S196" s="40"/>
      <c r="T196" s="5"/>
    </row>
    <row r="197" spans="3:20" s="7" customFormat="1" ht="13.5" customHeight="1">
      <c r="C197" s="5"/>
      <c r="D197" s="5"/>
      <c r="F197" s="12"/>
      <c r="H197" s="9"/>
      <c r="I197" s="43"/>
      <c r="J197" s="40"/>
      <c r="K197" s="14"/>
      <c r="L197" s="5"/>
      <c r="M197" s="13"/>
      <c r="N197" s="18"/>
      <c r="O197" s="19"/>
      <c r="P197" s="12"/>
      <c r="R197" s="9"/>
      <c r="S197" s="40"/>
      <c r="T197" s="5"/>
    </row>
    <row r="198" spans="3:20" s="7" customFormat="1" ht="13.5" customHeight="1">
      <c r="C198" s="5"/>
      <c r="D198" s="5"/>
      <c r="F198" s="12"/>
      <c r="H198" s="9"/>
      <c r="I198" s="43"/>
      <c r="J198" s="40"/>
      <c r="K198" s="14"/>
      <c r="L198" s="5"/>
      <c r="M198" s="13"/>
      <c r="N198" s="18"/>
      <c r="O198" s="19"/>
      <c r="P198" s="12"/>
      <c r="R198" s="9"/>
      <c r="S198" s="40"/>
      <c r="T198" s="5"/>
    </row>
    <row r="199" spans="3:20" s="7" customFormat="1" ht="13.5" customHeight="1">
      <c r="C199" s="5"/>
      <c r="D199" s="5"/>
      <c r="F199" s="12"/>
      <c r="H199" s="9"/>
      <c r="I199" s="43"/>
      <c r="J199" s="40"/>
      <c r="K199" s="14"/>
      <c r="L199" s="5"/>
      <c r="M199" s="13"/>
      <c r="N199" s="18"/>
      <c r="O199" s="19"/>
      <c r="P199" s="12"/>
      <c r="R199" s="9"/>
      <c r="S199" s="40"/>
      <c r="T199" s="5"/>
    </row>
    <row r="200" spans="3:20" s="7" customFormat="1" ht="13.5" customHeight="1">
      <c r="C200" s="5"/>
      <c r="D200" s="5"/>
      <c r="F200" s="12"/>
      <c r="H200" s="9"/>
      <c r="I200" s="43"/>
      <c r="J200" s="40"/>
      <c r="K200" s="14"/>
      <c r="L200" s="5"/>
      <c r="M200" s="13"/>
      <c r="N200" s="18"/>
      <c r="O200" s="19"/>
      <c r="P200" s="12"/>
      <c r="R200" s="9"/>
      <c r="S200" s="40"/>
      <c r="T200" s="5"/>
    </row>
    <row r="201" spans="3:20" s="7" customFormat="1" ht="13.5" customHeight="1">
      <c r="C201" s="5"/>
      <c r="D201" s="5"/>
      <c r="F201" s="12"/>
      <c r="H201" s="9"/>
      <c r="I201" s="43"/>
      <c r="J201" s="40"/>
      <c r="K201" s="14"/>
      <c r="L201" s="5"/>
      <c r="M201" s="13"/>
      <c r="N201" s="18"/>
      <c r="O201" s="19"/>
      <c r="P201" s="12"/>
      <c r="R201" s="9"/>
      <c r="S201" s="40"/>
      <c r="T201" s="5"/>
    </row>
    <row r="202" spans="3:20" s="7" customFormat="1" ht="13.5" customHeight="1">
      <c r="C202" s="5"/>
      <c r="D202" s="5"/>
      <c r="F202" s="12"/>
      <c r="H202" s="9"/>
      <c r="I202" s="43"/>
      <c r="J202" s="40"/>
      <c r="K202" s="14"/>
      <c r="L202" s="5"/>
      <c r="M202" s="13"/>
      <c r="N202" s="18"/>
      <c r="O202" s="19"/>
      <c r="P202" s="12"/>
      <c r="R202" s="9"/>
      <c r="S202" s="40"/>
      <c r="T202" s="5"/>
    </row>
    <row r="203" spans="3:20" s="7" customFormat="1" ht="13.5" customHeight="1">
      <c r="C203" s="5"/>
      <c r="D203" s="5"/>
      <c r="F203" s="12"/>
      <c r="H203" s="9"/>
      <c r="I203" s="43"/>
      <c r="J203" s="40"/>
      <c r="K203" s="14"/>
      <c r="L203" s="5"/>
      <c r="M203" s="13"/>
      <c r="N203" s="18"/>
      <c r="O203" s="19"/>
      <c r="P203" s="12"/>
      <c r="R203" s="9"/>
      <c r="S203" s="40"/>
      <c r="T203" s="5"/>
    </row>
    <row r="204" spans="3:20" s="7" customFormat="1" ht="13.5" customHeight="1">
      <c r="C204" s="5"/>
      <c r="D204" s="5"/>
      <c r="F204" s="12"/>
      <c r="H204" s="9"/>
      <c r="I204" s="43"/>
      <c r="J204" s="40"/>
      <c r="K204" s="14"/>
      <c r="L204" s="5"/>
      <c r="M204" s="13"/>
      <c r="N204" s="18"/>
      <c r="O204" s="19"/>
      <c r="P204" s="12"/>
      <c r="R204" s="9"/>
      <c r="S204" s="40"/>
      <c r="T204" s="5"/>
    </row>
    <row r="205" spans="3:20" s="7" customFormat="1" ht="13.5" customHeight="1">
      <c r="C205" s="5"/>
      <c r="D205" s="5"/>
      <c r="F205" s="12"/>
      <c r="H205" s="9"/>
      <c r="I205" s="43"/>
      <c r="J205" s="40"/>
      <c r="K205" s="14"/>
      <c r="L205" s="5"/>
      <c r="M205" s="13"/>
      <c r="N205" s="18"/>
      <c r="O205" s="19"/>
      <c r="P205" s="12"/>
      <c r="R205" s="9"/>
      <c r="S205" s="40"/>
      <c r="T205" s="5"/>
    </row>
    <row r="206" spans="3:20" s="7" customFormat="1" ht="13.5" customHeight="1">
      <c r="C206" s="5"/>
      <c r="D206" s="5"/>
      <c r="F206" s="12"/>
      <c r="H206" s="9"/>
      <c r="I206" s="43"/>
      <c r="J206" s="40"/>
      <c r="K206" s="14"/>
      <c r="L206" s="5"/>
      <c r="M206" s="13"/>
      <c r="N206" s="18"/>
      <c r="O206" s="19"/>
      <c r="P206" s="12"/>
      <c r="R206" s="9"/>
      <c r="S206" s="40"/>
      <c r="T206" s="5"/>
    </row>
    <row r="207" spans="3:20" s="7" customFormat="1" ht="13.5" customHeight="1">
      <c r="C207" s="5"/>
      <c r="D207" s="5"/>
      <c r="F207" s="12"/>
      <c r="H207" s="9"/>
      <c r="I207" s="43"/>
      <c r="J207" s="40"/>
      <c r="K207" s="14"/>
      <c r="L207" s="5"/>
      <c r="M207" s="13"/>
      <c r="N207" s="18"/>
      <c r="O207" s="19"/>
      <c r="P207" s="12"/>
      <c r="R207" s="9"/>
      <c r="S207" s="40"/>
      <c r="T207" s="5"/>
    </row>
    <row r="208" spans="3:20" s="7" customFormat="1" ht="13.5" customHeight="1">
      <c r="C208" s="5"/>
      <c r="D208" s="5"/>
      <c r="F208" s="12"/>
      <c r="H208" s="9"/>
      <c r="I208" s="43"/>
      <c r="J208" s="40"/>
      <c r="K208" s="14"/>
      <c r="L208" s="5"/>
      <c r="M208" s="13"/>
      <c r="N208" s="18"/>
      <c r="O208" s="19"/>
      <c r="P208" s="12"/>
      <c r="R208" s="9"/>
      <c r="S208" s="40"/>
      <c r="T208" s="5"/>
    </row>
    <row r="209" spans="3:20" s="7" customFormat="1" ht="13.5" customHeight="1">
      <c r="C209" s="5"/>
      <c r="D209" s="5"/>
      <c r="F209" s="12"/>
      <c r="H209" s="9"/>
      <c r="I209" s="43"/>
      <c r="J209" s="40"/>
      <c r="K209" s="14"/>
      <c r="L209" s="5"/>
      <c r="M209" s="13"/>
      <c r="N209" s="18"/>
      <c r="O209" s="19"/>
      <c r="P209" s="12"/>
      <c r="R209" s="9"/>
      <c r="S209" s="40"/>
      <c r="T209" s="5"/>
    </row>
    <row r="210" spans="3:20" s="7" customFormat="1" ht="13.5" customHeight="1">
      <c r="C210" s="5"/>
      <c r="D210" s="5"/>
      <c r="F210" s="12"/>
      <c r="H210" s="9"/>
      <c r="I210" s="43"/>
      <c r="J210" s="40"/>
      <c r="K210" s="14"/>
      <c r="L210" s="5"/>
      <c r="M210" s="13"/>
      <c r="N210" s="18"/>
      <c r="O210" s="19"/>
      <c r="P210" s="12"/>
      <c r="R210" s="9"/>
      <c r="S210" s="40"/>
      <c r="T210" s="5"/>
    </row>
    <row r="211" spans="3:20" s="7" customFormat="1" ht="13.5" customHeight="1">
      <c r="C211" s="5"/>
      <c r="D211" s="5"/>
      <c r="F211" s="12"/>
      <c r="H211" s="9"/>
      <c r="I211" s="43"/>
      <c r="J211" s="40"/>
      <c r="K211" s="14"/>
      <c r="L211" s="5"/>
      <c r="M211" s="13"/>
      <c r="N211" s="18"/>
      <c r="O211" s="19"/>
      <c r="P211" s="12"/>
      <c r="R211" s="9"/>
      <c r="S211" s="40"/>
      <c r="T211" s="5"/>
    </row>
    <row r="212" spans="3:20" s="7" customFormat="1" ht="13.5" customHeight="1">
      <c r="C212" s="5"/>
      <c r="D212" s="5"/>
      <c r="F212" s="12"/>
      <c r="H212" s="9"/>
      <c r="I212" s="43"/>
      <c r="J212" s="40"/>
      <c r="K212" s="14"/>
      <c r="L212" s="5"/>
      <c r="M212" s="13"/>
      <c r="N212" s="18"/>
      <c r="O212" s="19"/>
      <c r="P212" s="12"/>
      <c r="R212" s="9"/>
      <c r="S212" s="40"/>
      <c r="T212" s="5"/>
    </row>
    <row r="213" spans="3:20" s="7" customFormat="1" ht="13.5" customHeight="1">
      <c r="C213" s="5"/>
      <c r="D213" s="5"/>
      <c r="F213" s="12"/>
      <c r="H213" s="9"/>
      <c r="I213" s="43"/>
      <c r="J213" s="40"/>
      <c r="K213" s="14"/>
      <c r="L213" s="5"/>
      <c r="M213" s="13"/>
      <c r="N213" s="18"/>
      <c r="O213" s="19"/>
      <c r="P213" s="12"/>
      <c r="R213" s="9"/>
      <c r="S213" s="40"/>
      <c r="T213" s="5"/>
    </row>
    <row r="214" spans="3:20" s="7" customFormat="1" ht="13.5" customHeight="1">
      <c r="C214" s="5"/>
      <c r="D214" s="5"/>
      <c r="F214" s="12"/>
      <c r="H214" s="9"/>
      <c r="I214" s="43"/>
      <c r="J214" s="40"/>
      <c r="K214" s="14"/>
      <c r="L214" s="5"/>
      <c r="M214" s="13"/>
      <c r="N214" s="18"/>
      <c r="O214" s="19"/>
      <c r="P214" s="12"/>
      <c r="R214" s="9"/>
      <c r="S214" s="40"/>
      <c r="T214" s="5"/>
    </row>
    <row r="215" spans="3:20" s="7" customFormat="1" ht="13.5" customHeight="1">
      <c r="C215" s="5"/>
      <c r="D215" s="5"/>
      <c r="F215" s="12"/>
      <c r="H215" s="9"/>
      <c r="I215" s="43"/>
      <c r="J215" s="40"/>
      <c r="K215" s="14"/>
      <c r="L215" s="5"/>
      <c r="M215" s="13"/>
      <c r="N215" s="18"/>
      <c r="O215" s="19"/>
      <c r="P215" s="12"/>
      <c r="R215" s="9"/>
      <c r="S215" s="40"/>
      <c r="T215" s="5"/>
    </row>
    <row r="216" spans="3:20" s="7" customFormat="1" ht="13.5" customHeight="1">
      <c r="C216" s="5"/>
      <c r="D216" s="5"/>
      <c r="F216" s="12"/>
      <c r="H216" s="9"/>
      <c r="I216" s="43"/>
      <c r="J216" s="40"/>
      <c r="K216" s="14"/>
      <c r="L216" s="5"/>
      <c r="M216" s="13"/>
      <c r="N216" s="18"/>
      <c r="O216" s="19"/>
      <c r="P216" s="12"/>
      <c r="R216" s="9"/>
      <c r="S216" s="40"/>
      <c r="T216" s="5"/>
    </row>
    <row r="217" spans="3:20" s="7" customFormat="1" ht="13.5" customHeight="1">
      <c r="C217" s="5"/>
      <c r="D217" s="5"/>
      <c r="F217" s="12"/>
      <c r="H217" s="9"/>
      <c r="I217" s="43"/>
      <c r="J217" s="40"/>
      <c r="K217" s="14"/>
      <c r="L217" s="5"/>
      <c r="M217" s="13"/>
      <c r="N217" s="18"/>
      <c r="O217" s="19"/>
      <c r="P217" s="12"/>
      <c r="R217" s="9"/>
      <c r="S217" s="40"/>
      <c r="T217" s="5"/>
    </row>
    <row r="218" spans="3:20" s="7" customFormat="1" ht="13.5" customHeight="1">
      <c r="C218" s="5"/>
      <c r="D218" s="5"/>
      <c r="F218" s="12"/>
      <c r="H218" s="9"/>
      <c r="I218" s="43"/>
      <c r="J218" s="40"/>
      <c r="K218" s="14"/>
      <c r="L218" s="5"/>
      <c r="M218" s="13"/>
      <c r="N218" s="18"/>
      <c r="O218" s="19"/>
      <c r="P218" s="12"/>
      <c r="R218" s="9"/>
      <c r="S218" s="40"/>
      <c r="T218" s="5"/>
    </row>
    <row r="219" spans="3:20" s="7" customFormat="1" ht="13.5" customHeight="1">
      <c r="C219" s="5"/>
      <c r="D219" s="5"/>
      <c r="F219" s="12"/>
      <c r="H219" s="9"/>
      <c r="I219" s="43"/>
      <c r="J219" s="40"/>
      <c r="K219" s="14"/>
      <c r="L219" s="5"/>
      <c r="M219" s="13"/>
      <c r="N219" s="18"/>
      <c r="O219" s="19"/>
      <c r="P219" s="12"/>
      <c r="R219" s="9"/>
      <c r="S219" s="40"/>
      <c r="T219" s="5"/>
    </row>
    <row r="220" spans="3:20" s="7" customFormat="1" ht="13.5" customHeight="1">
      <c r="C220" s="5"/>
      <c r="D220" s="5"/>
      <c r="F220" s="12"/>
      <c r="H220" s="9"/>
      <c r="I220" s="43"/>
      <c r="J220" s="40"/>
      <c r="K220" s="14"/>
      <c r="L220" s="5"/>
      <c r="M220" s="13"/>
      <c r="N220" s="18"/>
      <c r="O220" s="19"/>
      <c r="P220" s="12"/>
      <c r="R220" s="9"/>
      <c r="S220" s="40"/>
      <c r="T220" s="5"/>
    </row>
    <row r="221" spans="3:20" s="7" customFormat="1" ht="13.5" customHeight="1">
      <c r="C221" s="5"/>
      <c r="D221" s="5"/>
      <c r="F221" s="12"/>
      <c r="H221" s="9"/>
      <c r="I221" s="43"/>
      <c r="J221" s="40"/>
      <c r="K221" s="14"/>
      <c r="L221" s="5"/>
      <c r="M221" s="13"/>
      <c r="N221" s="18"/>
      <c r="O221" s="19"/>
      <c r="P221" s="12"/>
      <c r="R221" s="9"/>
      <c r="S221" s="40"/>
      <c r="T221" s="5"/>
    </row>
    <row r="222" spans="3:20" s="7" customFormat="1" ht="13.5" customHeight="1">
      <c r="C222" s="5"/>
      <c r="D222" s="5"/>
      <c r="F222" s="12"/>
      <c r="H222" s="9"/>
      <c r="I222" s="43"/>
      <c r="J222" s="40"/>
      <c r="K222" s="14"/>
      <c r="L222" s="5"/>
      <c r="M222" s="13"/>
      <c r="N222" s="18"/>
      <c r="O222" s="19"/>
      <c r="P222" s="12"/>
      <c r="R222" s="9"/>
      <c r="S222" s="40"/>
      <c r="T222" s="5"/>
    </row>
    <row r="223" spans="3:20" s="7" customFormat="1" ht="13.5" customHeight="1">
      <c r="C223" s="5"/>
      <c r="D223" s="5"/>
      <c r="F223" s="12"/>
      <c r="H223" s="9"/>
      <c r="I223" s="43"/>
      <c r="J223" s="40"/>
      <c r="K223" s="14"/>
      <c r="L223" s="5"/>
      <c r="M223" s="13"/>
      <c r="N223" s="18"/>
      <c r="O223" s="19"/>
      <c r="P223" s="12"/>
      <c r="R223" s="9"/>
      <c r="S223" s="40"/>
      <c r="T223" s="5"/>
    </row>
    <row r="224" spans="3:20" s="7" customFormat="1" ht="13.5" customHeight="1">
      <c r="C224" s="5"/>
      <c r="D224" s="5"/>
      <c r="F224" s="12"/>
      <c r="H224" s="9"/>
      <c r="I224" s="43"/>
      <c r="J224" s="40"/>
      <c r="K224" s="14"/>
      <c r="L224" s="5"/>
      <c r="M224" s="13"/>
      <c r="N224" s="18"/>
      <c r="O224" s="19"/>
      <c r="P224" s="12"/>
      <c r="R224" s="9"/>
      <c r="S224" s="40"/>
      <c r="T224" s="5"/>
    </row>
    <row r="225" spans="3:20" s="7" customFormat="1" ht="13.5" customHeight="1">
      <c r="C225" s="5"/>
      <c r="D225" s="5"/>
      <c r="F225" s="12"/>
      <c r="H225" s="9"/>
      <c r="I225" s="43"/>
      <c r="J225" s="40"/>
      <c r="K225" s="14"/>
      <c r="L225" s="5"/>
      <c r="M225" s="13"/>
      <c r="N225" s="18"/>
      <c r="O225" s="19"/>
      <c r="P225" s="12"/>
      <c r="R225" s="9"/>
      <c r="S225" s="40"/>
      <c r="T225" s="5"/>
    </row>
    <row r="226" spans="3:20" s="7" customFormat="1" ht="13.5" customHeight="1">
      <c r="C226" s="5"/>
      <c r="D226" s="5"/>
      <c r="F226" s="12"/>
      <c r="H226" s="9"/>
      <c r="I226" s="43"/>
      <c r="J226" s="40"/>
      <c r="K226" s="14"/>
      <c r="L226" s="5"/>
      <c r="M226" s="13"/>
      <c r="N226" s="18"/>
      <c r="O226" s="19"/>
      <c r="P226" s="12"/>
      <c r="R226" s="9"/>
      <c r="S226" s="40"/>
      <c r="T226" s="5"/>
    </row>
    <row r="227" spans="3:20" s="7" customFormat="1" ht="13.5" customHeight="1">
      <c r="C227" s="5"/>
      <c r="D227" s="5"/>
      <c r="F227" s="12"/>
      <c r="H227" s="9"/>
      <c r="I227" s="43"/>
      <c r="J227" s="40"/>
      <c r="K227" s="14"/>
      <c r="L227" s="5"/>
      <c r="M227" s="13"/>
      <c r="N227" s="18"/>
      <c r="O227" s="19"/>
      <c r="P227" s="12"/>
      <c r="R227" s="9"/>
      <c r="S227" s="40"/>
      <c r="T227" s="5"/>
    </row>
    <row r="228" spans="3:20" s="7" customFormat="1" ht="13.5" customHeight="1">
      <c r="C228" s="5"/>
      <c r="D228" s="5"/>
      <c r="F228" s="12"/>
      <c r="H228" s="9"/>
      <c r="I228" s="43"/>
      <c r="J228" s="40"/>
      <c r="K228" s="14"/>
      <c r="L228" s="5"/>
      <c r="M228" s="13"/>
      <c r="N228" s="18"/>
      <c r="O228" s="19"/>
      <c r="P228" s="12"/>
      <c r="R228" s="9"/>
      <c r="S228" s="40"/>
      <c r="T228" s="5"/>
    </row>
    <row r="229" spans="3:20" s="7" customFormat="1" ht="13.5" customHeight="1">
      <c r="C229" s="5"/>
      <c r="D229" s="5"/>
      <c r="F229" s="12"/>
      <c r="H229" s="9"/>
      <c r="I229" s="43"/>
      <c r="J229" s="40"/>
      <c r="K229" s="14"/>
      <c r="L229" s="5"/>
      <c r="M229" s="13"/>
      <c r="N229" s="18"/>
      <c r="O229" s="19"/>
      <c r="P229" s="12"/>
      <c r="R229" s="9"/>
      <c r="S229" s="40"/>
      <c r="T229" s="5"/>
    </row>
    <row r="230" spans="3:20" s="7" customFormat="1" ht="13.5" customHeight="1">
      <c r="C230" s="5"/>
      <c r="D230" s="5"/>
      <c r="F230" s="12"/>
      <c r="H230" s="9"/>
      <c r="I230" s="43"/>
      <c r="J230" s="40"/>
      <c r="K230" s="14"/>
      <c r="L230" s="5"/>
      <c r="M230" s="13"/>
      <c r="N230" s="18"/>
      <c r="O230" s="19"/>
      <c r="P230" s="12"/>
      <c r="R230" s="9"/>
      <c r="S230" s="40"/>
      <c r="T230" s="5"/>
    </row>
    <row r="231" spans="3:20" s="7" customFormat="1" ht="13.5" customHeight="1">
      <c r="C231" s="5"/>
      <c r="D231" s="5"/>
      <c r="F231" s="12"/>
      <c r="H231" s="9"/>
      <c r="I231" s="43"/>
      <c r="J231" s="40"/>
      <c r="K231" s="14"/>
      <c r="L231" s="5"/>
      <c r="M231" s="13"/>
      <c r="N231" s="18"/>
      <c r="O231" s="19"/>
      <c r="P231" s="12"/>
      <c r="R231" s="9"/>
      <c r="S231" s="40"/>
      <c r="T231" s="5"/>
    </row>
    <row r="232" spans="3:20" s="7" customFormat="1" ht="13.5" customHeight="1">
      <c r="C232" s="5"/>
      <c r="D232" s="5"/>
      <c r="F232" s="12"/>
      <c r="H232" s="9"/>
      <c r="I232" s="43"/>
      <c r="J232" s="40"/>
      <c r="K232" s="14"/>
      <c r="L232" s="5"/>
      <c r="M232" s="13"/>
      <c r="N232" s="18"/>
      <c r="O232" s="19"/>
      <c r="P232" s="12"/>
      <c r="R232" s="9"/>
      <c r="S232" s="40"/>
      <c r="T232" s="5"/>
    </row>
    <row r="233" spans="3:20" s="7" customFormat="1" ht="13.5" customHeight="1">
      <c r="C233" s="5"/>
      <c r="D233" s="5"/>
      <c r="F233" s="12"/>
      <c r="H233" s="9"/>
      <c r="I233" s="43"/>
      <c r="J233" s="40"/>
      <c r="K233" s="14"/>
      <c r="L233" s="5"/>
      <c r="M233" s="13"/>
      <c r="N233" s="18"/>
      <c r="O233" s="19"/>
      <c r="P233" s="12"/>
      <c r="R233" s="9"/>
      <c r="S233" s="40"/>
      <c r="T233" s="5"/>
    </row>
    <row r="234" spans="3:20" s="7" customFormat="1" ht="13.5" customHeight="1">
      <c r="C234" s="5"/>
      <c r="D234" s="5"/>
      <c r="F234" s="12"/>
      <c r="H234" s="9"/>
      <c r="I234" s="43"/>
      <c r="J234" s="40"/>
      <c r="K234" s="14"/>
      <c r="L234" s="5"/>
      <c r="M234" s="13"/>
      <c r="N234" s="18"/>
      <c r="O234" s="19"/>
      <c r="P234" s="12"/>
      <c r="R234" s="9"/>
      <c r="S234" s="40"/>
      <c r="T234" s="5"/>
    </row>
    <row r="235" spans="3:20" s="7" customFormat="1" ht="13.5" customHeight="1">
      <c r="C235" s="5"/>
      <c r="D235" s="5"/>
      <c r="F235" s="12"/>
      <c r="H235" s="9"/>
      <c r="I235" s="43"/>
      <c r="J235" s="40"/>
      <c r="K235" s="14"/>
      <c r="L235" s="5"/>
      <c r="M235" s="13"/>
      <c r="N235" s="18"/>
      <c r="O235" s="19"/>
      <c r="P235" s="12"/>
      <c r="R235" s="9"/>
      <c r="S235" s="40"/>
      <c r="T235" s="5"/>
    </row>
    <row r="236" spans="3:20" s="7" customFormat="1" ht="13.5" customHeight="1">
      <c r="C236" s="5"/>
      <c r="D236" s="5"/>
      <c r="F236" s="12"/>
      <c r="H236" s="9"/>
      <c r="I236" s="43"/>
      <c r="J236" s="40"/>
      <c r="K236" s="14"/>
      <c r="L236" s="5"/>
      <c r="M236" s="13"/>
      <c r="N236" s="18"/>
      <c r="O236" s="19"/>
      <c r="P236" s="12"/>
      <c r="R236" s="9"/>
      <c r="S236" s="40"/>
      <c r="T236" s="5"/>
    </row>
    <row r="237" spans="3:20" s="7" customFormat="1" ht="13.5" customHeight="1">
      <c r="C237" s="5"/>
      <c r="D237" s="5"/>
      <c r="F237" s="12"/>
      <c r="H237" s="9"/>
      <c r="I237" s="43"/>
      <c r="J237" s="40"/>
      <c r="K237" s="14"/>
      <c r="L237" s="5"/>
      <c r="M237" s="13"/>
      <c r="N237" s="18"/>
      <c r="O237" s="19"/>
      <c r="P237" s="12"/>
      <c r="R237" s="9"/>
      <c r="S237" s="40"/>
      <c r="T237" s="5"/>
    </row>
    <row r="238" spans="3:20" s="7" customFormat="1" ht="13.5" customHeight="1">
      <c r="C238" s="5"/>
      <c r="D238" s="5"/>
      <c r="F238" s="12"/>
      <c r="H238" s="9"/>
      <c r="I238" s="43"/>
      <c r="J238" s="40"/>
      <c r="K238" s="14"/>
      <c r="L238" s="5"/>
      <c r="M238" s="13"/>
      <c r="N238" s="18"/>
      <c r="O238" s="19"/>
      <c r="P238" s="12"/>
      <c r="R238" s="9"/>
      <c r="S238" s="40"/>
      <c r="T238" s="5"/>
    </row>
    <row r="239" spans="3:20" s="7" customFormat="1" ht="13.5" customHeight="1">
      <c r="C239" s="5"/>
      <c r="D239" s="5"/>
      <c r="F239" s="12"/>
      <c r="H239" s="9"/>
      <c r="I239" s="43"/>
      <c r="J239" s="40"/>
      <c r="K239" s="14"/>
      <c r="L239" s="5"/>
      <c r="M239" s="13"/>
      <c r="N239" s="18"/>
      <c r="O239" s="19"/>
      <c r="P239" s="12"/>
      <c r="R239" s="9"/>
      <c r="S239" s="40"/>
      <c r="T239" s="5"/>
    </row>
    <row r="240" spans="3:20" s="7" customFormat="1" ht="13.5" customHeight="1">
      <c r="C240" s="5"/>
      <c r="D240" s="5"/>
      <c r="F240" s="12"/>
      <c r="H240" s="9"/>
      <c r="I240" s="43"/>
      <c r="J240" s="40"/>
      <c r="K240" s="14"/>
      <c r="L240" s="5"/>
      <c r="M240" s="13"/>
      <c r="N240" s="18"/>
      <c r="O240" s="19"/>
      <c r="P240" s="12"/>
      <c r="R240" s="9"/>
      <c r="S240" s="40"/>
      <c r="T240" s="5"/>
    </row>
    <row r="241" spans="3:20" s="7" customFormat="1" ht="13.5" customHeight="1">
      <c r="C241" s="5"/>
      <c r="D241" s="5"/>
      <c r="F241" s="12"/>
      <c r="H241" s="9"/>
      <c r="I241" s="43"/>
      <c r="J241" s="40"/>
      <c r="K241" s="14"/>
      <c r="L241" s="5"/>
      <c r="M241" s="13"/>
      <c r="N241" s="18"/>
      <c r="O241" s="19"/>
      <c r="P241" s="12"/>
      <c r="R241" s="9"/>
      <c r="S241" s="40"/>
      <c r="T241" s="5"/>
    </row>
    <row r="242" spans="3:20" s="7" customFormat="1" ht="13.5" customHeight="1">
      <c r="C242" s="5"/>
      <c r="D242" s="5"/>
      <c r="F242" s="12"/>
      <c r="H242" s="9"/>
      <c r="I242" s="43"/>
      <c r="J242" s="40"/>
      <c r="K242" s="14"/>
      <c r="L242" s="5"/>
      <c r="M242" s="13"/>
      <c r="N242" s="18"/>
      <c r="O242" s="19"/>
      <c r="P242" s="12"/>
      <c r="R242" s="9"/>
      <c r="S242" s="40"/>
      <c r="T242" s="5"/>
    </row>
    <row r="243" spans="3:20" s="7" customFormat="1" ht="13.5" customHeight="1">
      <c r="C243" s="5"/>
      <c r="D243" s="5"/>
      <c r="F243" s="12"/>
      <c r="H243" s="9"/>
      <c r="I243" s="43"/>
      <c r="J243" s="40"/>
      <c r="K243" s="14"/>
      <c r="L243" s="5"/>
      <c r="M243" s="13"/>
      <c r="N243" s="18"/>
      <c r="O243" s="19"/>
      <c r="P243" s="12"/>
      <c r="R243" s="9"/>
      <c r="S243" s="40"/>
      <c r="T243" s="5"/>
    </row>
    <row r="244" spans="3:20" s="7" customFormat="1" ht="13.5" customHeight="1">
      <c r="C244" s="5"/>
      <c r="D244" s="5"/>
      <c r="F244" s="12"/>
      <c r="H244" s="9"/>
      <c r="I244" s="43"/>
      <c r="J244" s="40"/>
      <c r="K244" s="14"/>
      <c r="L244" s="5"/>
      <c r="M244" s="13"/>
      <c r="N244" s="18"/>
      <c r="O244" s="19"/>
      <c r="P244" s="12"/>
      <c r="R244" s="9"/>
      <c r="S244" s="40"/>
      <c r="T244" s="5"/>
    </row>
    <row r="245" spans="3:20" s="7" customFormat="1" ht="13.5" customHeight="1">
      <c r="C245" s="5"/>
      <c r="D245" s="5"/>
      <c r="F245" s="12"/>
      <c r="H245" s="9"/>
      <c r="I245" s="43"/>
      <c r="J245" s="40"/>
      <c r="K245" s="14"/>
      <c r="L245" s="5"/>
      <c r="M245" s="13"/>
      <c r="N245" s="18"/>
      <c r="O245" s="19"/>
      <c r="P245" s="12"/>
      <c r="R245" s="9"/>
      <c r="S245" s="40"/>
      <c r="T245" s="5"/>
    </row>
    <row r="246" spans="3:20" s="7" customFormat="1" ht="13.5" customHeight="1">
      <c r="C246" s="5"/>
      <c r="D246" s="5"/>
      <c r="F246" s="12"/>
      <c r="H246" s="9"/>
      <c r="I246" s="43"/>
      <c r="J246" s="40"/>
      <c r="K246" s="14"/>
      <c r="L246" s="5"/>
      <c r="M246" s="13"/>
      <c r="N246" s="18"/>
      <c r="O246" s="19"/>
      <c r="P246" s="12"/>
      <c r="R246" s="9"/>
      <c r="S246" s="40"/>
      <c r="T246" s="5"/>
    </row>
    <row r="247" spans="3:20" s="7" customFormat="1" ht="13.5" customHeight="1">
      <c r="C247" s="5"/>
      <c r="D247" s="5"/>
      <c r="F247" s="12"/>
      <c r="H247" s="9"/>
      <c r="I247" s="43"/>
      <c r="J247" s="40"/>
      <c r="K247" s="14"/>
      <c r="L247" s="5"/>
      <c r="M247" s="13"/>
      <c r="N247" s="18"/>
      <c r="O247" s="19"/>
      <c r="P247" s="12"/>
      <c r="R247" s="9"/>
      <c r="S247" s="40"/>
      <c r="T247" s="5"/>
    </row>
    <row r="248" spans="3:20" s="7" customFormat="1" ht="13.5" customHeight="1">
      <c r="C248" s="5"/>
      <c r="D248" s="5"/>
      <c r="F248" s="12"/>
      <c r="H248" s="9"/>
      <c r="I248" s="43"/>
      <c r="J248" s="40"/>
      <c r="K248" s="14"/>
      <c r="L248" s="5"/>
      <c r="M248" s="13"/>
      <c r="N248" s="18"/>
      <c r="O248" s="19"/>
      <c r="P248" s="12"/>
      <c r="R248" s="9"/>
      <c r="S248" s="40"/>
      <c r="T248" s="5"/>
    </row>
    <row r="249" spans="3:20" s="7" customFormat="1" ht="13.5" customHeight="1">
      <c r="C249" s="5"/>
      <c r="D249" s="5"/>
      <c r="F249" s="12"/>
      <c r="H249" s="9"/>
      <c r="I249" s="43"/>
      <c r="J249" s="40"/>
      <c r="K249" s="14"/>
      <c r="L249" s="5"/>
      <c r="M249" s="13"/>
      <c r="N249" s="18"/>
      <c r="O249" s="19"/>
      <c r="P249" s="12"/>
      <c r="R249" s="9"/>
      <c r="S249" s="40"/>
      <c r="T249" s="5"/>
    </row>
    <row r="250" spans="3:20" s="7" customFormat="1" ht="13.5" customHeight="1">
      <c r="C250" s="5"/>
      <c r="D250" s="5"/>
      <c r="F250" s="12"/>
      <c r="H250" s="9"/>
      <c r="I250" s="43"/>
      <c r="J250" s="40"/>
      <c r="K250" s="14"/>
      <c r="L250" s="5"/>
      <c r="M250" s="13"/>
      <c r="N250" s="18"/>
      <c r="O250" s="19"/>
      <c r="P250" s="12"/>
      <c r="R250" s="9"/>
      <c r="S250" s="40"/>
      <c r="T250" s="5"/>
    </row>
    <row r="251" spans="3:20" s="7" customFormat="1" ht="13.5" customHeight="1">
      <c r="C251" s="5"/>
      <c r="D251" s="5"/>
      <c r="F251" s="12"/>
      <c r="H251" s="9"/>
      <c r="I251" s="43"/>
      <c r="J251" s="40"/>
      <c r="K251" s="14"/>
      <c r="L251" s="5"/>
      <c r="M251" s="13"/>
      <c r="N251" s="18"/>
      <c r="O251" s="19"/>
      <c r="P251" s="12"/>
      <c r="R251" s="9"/>
      <c r="S251" s="40"/>
      <c r="T251" s="5"/>
    </row>
    <row r="252" spans="3:20" s="7" customFormat="1" ht="13.5" customHeight="1">
      <c r="C252" s="5"/>
      <c r="D252" s="5"/>
      <c r="F252" s="12"/>
      <c r="H252" s="9"/>
      <c r="I252" s="43"/>
      <c r="J252" s="40"/>
      <c r="K252" s="14"/>
      <c r="L252" s="5"/>
      <c r="M252" s="13"/>
      <c r="N252" s="18"/>
      <c r="O252" s="19"/>
      <c r="P252" s="12"/>
      <c r="R252" s="9"/>
      <c r="S252" s="40"/>
      <c r="T252" s="5"/>
    </row>
    <row r="253" spans="3:20" s="7" customFormat="1" ht="13.5" customHeight="1">
      <c r="C253" s="5"/>
      <c r="D253" s="5"/>
      <c r="F253" s="12"/>
      <c r="H253" s="9"/>
      <c r="I253" s="43"/>
      <c r="J253" s="40"/>
      <c r="K253" s="14"/>
      <c r="L253" s="5"/>
      <c r="M253" s="13"/>
      <c r="N253" s="18"/>
      <c r="O253" s="19"/>
      <c r="P253" s="12"/>
      <c r="R253" s="9"/>
      <c r="S253" s="40"/>
      <c r="T253" s="5"/>
    </row>
    <row r="254" spans="3:20" s="7" customFormat="1" ht="13.5" customHeight="1">
      <c r="C254" s="5"/>
      <c r="D254" s="5"/>
      <c r="F254" s="12"/>
      <c r="H254" s="9"/>
      <c r="I254" s="43"/>
      <c r="J254" s="40"/>
      <c r="K254" s="14"/>
      <c r="L254" s="5"/>
      <c r="M254" s="13"/>
      <c r="N254" s="18"/>
      <c r="O254" s="19"/>
      <c r="P254" s="12"/>
      <c r="R254" s="9"/>
      <c r="S254" s="40"/>
      <c r="T254" s="5"/>
    </row>
    <row r="255" spans="3:20" s="7" customFormat="1" ht="13.5" customHeight="1">
      <c r="C255" s="5"/>
      <c r="D255" s="5"/>
      <c r="F255" s="12"/>
      <c r="H255" s="9"/>
      <c r="I255" s="43"/>
      <c r="J255" s="40"/>
      <c r="K255" s="14"/>
      <c r="L255" s="5"/>
      <c r="M255" s="13"/>
      <c r="N255" s="18"/>
      <c r="O255" s="19"/>
      <c r="P255" s="12"/>
      <c r="R255" s="9"/>
      <c r="S255" s="40"/>
      <c r="T255" s="5"/>
    </row>
    <row r="256" spans="3:20" s="7" customFormat="1" ht="13.5" customHeight="1">
      <c r="C256" s="5"/>
      <c r="D256" s="5"/>
      <c r="F256" s="12"/>
      <c r="H256" s="9"/>
      <c r="I256" s="43"/>
      <c r="J256" s="40"/>
      <c r="K256" s="14"/>
      <c r="L256" s="5"/>
      <c r="M256" s="13"/>
      <c r="N256" s="18"/>
      <c r="O256" s="19"/>
      <c r="P256" s="12"/>
      <c r="R256" s="9"/>
      <c r="S256" s="40"/>
      <c r="T256" s="5"/>
    </row>
    <row r="257" spans="3:20" s="7" customFormat="1" ht="13.5" customHeight="1">
      <c r="C257" s="5"/>
      <c r="D257" s="5"/>
      <c r="F257" s="12"/>
      <c r="H257" s="9"/>
      <c r="I257" s="43"/>
      <c r="J257" s="40"/>
      <c r="K257" s="14"/>
      <c r="L257" s="5"/>
      <c r="M257" s="13"/>
      <c r="N257" s="18"/>
      <c r="O257" s="19"/>
      <c r="P257" s="12"/>
      <c r="R257" s="9"/>
      <c r="S257" s="40"/>
      <c r="T257" s="5"/>
    </row>
    <row r="258" spans="3:20" s="7" customFormat="1" ht="13.5" customHeight="1">
      <c r="C258" s="5"/>
      <c r="D258" s="5"/>
      <c r="F258" s="12"/>
      <c r="H258" s="9"/>
      <c r="I258" s="43"/>
      <c r="J258" s="40"/>
      <c r="K258" s="14"/>
      <c r="L258" s="5"/>
      <c r="M258" s="13"/>
      <c r="N258" s="18"/>
      <c r="O258" s="19"/>
      <c r="P258" s="12"/>
      <c r="R258" s="9"/>
      <c r="S258" s="40"/>
      <c r="T258" s="5"/>
    </row>
    <row r="259" spans="3:20" s="7" customFormat="1" ht="13.5" customHeight="1">
      <c r="C259" s="5"/>
      <c r="D259" s="5"/>
      <c r="F259" s="12"/>
      <c r="H259" s="9"/>
      <c r="I259" s="43"/>
      <c r="J259" s="40"/>
      <c r="K259" s="14"/>
      <c r="L259" s="5"/>
      <c r="M259" s="13"/>
      <c r="N259" s="18"/>
      <c r="O259" s="19"/>
      <c r="P259" s="12"/>
      <c r="R259" s="9"/>
      <c r="S259" s="40"/>
      <c r="T259" s="5"/>
    </row>
    <row r="260" spans="3:20" s="7" customFormat="1" ht="13.5" customHeight="1">
      <c r="C260" s="5"/>
      <c r="D260" s="5"/>
      <c r="F260" s="12"/>
      <c r="H260" s="9"/>
      <c r="I260" s="43"/>
      <c r="J260" s="40"/>
      <c r="K260" s="14"/>
      <c r="L260" s="5"/>
      <c r="M260" s="13"/>
      <c r="N260" s="18"/>
      <c r="O260" s="19"/>
      <c r="P260" s="12"/>
      <c r="R260" s="9"/>
      <c r="S260" s="40"/>
      <c r="T260" s="5"/>
    </row>
    <row r="261" spans="3:20" s="7" customFormat="1" ht="13.5" customHeight="1">
      <c r="C261" s="5"/>
      <c r="D261" s="5"/>
      <c r="F261" s="12"/>
      <c r="H261" s="9"/>
      <c r="I261" s="43"/>
      <c r="J261" s="40"/>
      <c r="K261" s="14"/>
      <c r="L261" s="5"/>
      <c r="M261" s="13"/>
      <c r="N261" s="18"/>
      <c r="O261" s="19"/>
      <c r="P261" s="12"/>
      <c r="R261" s="9"/>
      <c r="S261" s="40"/>
      <c r="T261" s="5"/>
    </row>
    <row r="262" spans="3:20" s="7" customFormat="1" ht="13.5" customHeight="1">
      <c r="C262" s="5"/>
      <c r="D262" s="5"/>
      <c r="F262" s="12"/>
      <c r="H262" s="9"/>
      <c r="I262" s="43"/>
      <c r="J262" s="40"/>
      <c r="K262" s="14"/>
      <c r="L262" s="5"/>
      <c r="M262" s="13"/>
      <c r="N262" s="18"/>
      <c r="O262" s="19"/>
      <c r="P262" s="12"/>
      <c r="R262" s="9"/>
      <c r="S262" s="40"/>
      <c r="T262" s="5"/>
    </row>
    <row r="263" spans="3:20" s="7" customFormat="1" ht="13.5" customHeight="1">
      <c r="C263" s="5"/>
      <c r="D263" s="5"/>
      <c r="F263" s="12"/>
      <c r="H263" s="9"/>
      <c r="I263" s="43"/>
      <c r="J263" s="40"/>
      <c r="K263" s="14"/>
      <c r="L263" s="5"/>
      <c r="M263" s="13"/>
      <c r="N263" s="18"/>
      <c r="O263" s="19"/>
      <c r="P263" s="12"/>
      <c r="R263" s="9"/>
      <c r="S263" s="40"/>
      <c r="T263" s="5"/>
    </row>
    <row r="264" spans="3:20" s="7" customFormat="1" ht="13.5" customHeight="1">
      <c r="C264" s="5"/>
      <c r="D264" s="5"/>
      <c r="F264" s="12"/>
      <c r="H264" s="9"/>
      <c r="I264" s="43"/>
      <c r="J264" s="40"/>
      <c r="K264" s="14"/>
      <c r="L264" s="5"/>
      <c r="M264" s="13"/>
      <c r="N264" s="18"/>
      <c r="O264" s="19"/>
      <c r="P264" s="12"/>
      <c r="R264" s="9"/>
      <c r="S264" s="40"/>
      <c r="T264" s="5"/>
    </row>
    <row r="265" spans="3:20" s="7" customFormat="1" ht="13.5" customHeight="1">
      <c r="C265" s="5"/>
      <c r="D265" s="5"/>
      <c r="F265" s="12"/>
      <c r="H265" s="9"/>
      <c r="I265" s="43"/>
      <c r="J265" s="40"/>
      <c r="K265" s="14"/>
      <c r="L265" s="5"/>
      <c r="M265" s="13"/>
      <c r="N265" s="18"/>
      <c r="O265" s="19"/>
      <c r="P265" s="12"/>
      <c r="R265" s="9"/>
      <c r="S265" s="40"/>
      <c r="T265" s="5"/>
    </row>
    <row r="266" spans="3:20" s="7" customFormat="1" ht="13.5" customHeight="1">
      <c r="C266" s="5"/>
      <c r="D266" s="5"/>
      <c r="F266" s="12"/>
      <c r="H266" s="9"/>
      <c r="I266" s="43"/>
      <c r="J266" s="40"/>
      <c r="K266" s="14"/>
      <c r="L266" s="5"/>
      <c r="M266" s="13"/>
      <c r="N266" s="18"/>
      <c r="O266" s="19"/>
      <c r="P266" s="12"/>
      <c r="R266" s="9"/>
      <c r="S266" s="40"/>
      <c r="T266" s="5"/>
    </row>
    <row r="267" spans="3:20" s="7" customFormat="1" ht="13.5" customHeight="1">
      <c r="C267" s="5"/>
      <c r="D267" s="5"/>
      <c r="F267" s="12"/>
      <c r="H267" s="9"/>
      <c r="I267" s="43"/>
      <c r="J267" s="40"/>
      <c r="K267" s="14"/>
      <c r="L267" s="5"/>
      <c r="M267" s="13"/>
      <c r="N267" s="18"/>
      <c r="O267" s="19"/>
      <c r="P267" s="12"/>
      <c r="R267" s="9"/>
      <c r="S267" s="40"/>
      <c r="T267" s="5"/>
    </row>
    <row r="268" spans="3:20" s="7" customFormat="1" ht="13.5" customHeight="1">
      <c r="C268" s="5"/>
      <c r="D268" s="5"/>
      <c r="F268" s="12"/>
      <c r="H268" s="9"/>
      <c r="I268" s="43"/>
      <c r="J268" s="40"/>
      <c r="K268" s="14"/>
      <c r="L268" s="5"/>
      <c r="M268" s="13"/>
      <c r="N268" s="18"/>
      <c r="O268" s="19"/>
      <c r="P268" s="12"/>
      <c r="R268" s="9"/>
      <c r="S268" s="40"/>
      <c r="T268" s="5"/>
    </row>
    <row r="269" spans="3:20" s="7" customFormat="1" ht="13.5" customHeight="1">
      <c r="C269" s="5"/>
      <c r="D269" s="5"/>
      <c r="F269" s="12"/>
      <c r="H269" s="9"/>
      <c r="I269" s="43"/>
      <c r="J269" s="40"/>
      <c r="K269" s="14"/>
      <c r="L269" s="5"/>
      <c r="M269" s="13"/>
      <c r="N269" s="18"/>
      <c r="O269" s="19"/>
      <c r="P269" s="12"/>
      <c r="R269" s="9"/>
      <c r="S269" s="40"/>
      <c r="T269" s="5"/>
    </row>
    <row r="270" spans="3:20" s="7" customFormat="1" ht="13.5" customHeight="1">
      <c r="C270" s="5"/>
      <c r="D270" s="5"/>
      <c r="F270" s="12"/>
      <c r="H270" s="9"/>
      <c r="I270" s="43"/>
      <c r="J270" s="40"/>
      <c r="K270" s="14"/>
      <c r="L270" s="5"/>
      <c r="M270" s="13"/>
      <c r="N270" s="18"/>
      <c r="O270" s="19"/>
      <c r="P270" s="12"/>
      <c r="R270" s="9"/>
      <c r="S270" s="40"/>
      <c r="T270" s="5"/>
    </row>
    <row r="271" spans="3:20" s="7" customFormat="1" ht="13.5" customHeight="1">
      <c r="C271" s="5"/>
      <c r="D271" s="5"/>
      <c r="F271" s="12"/>
      <c r="H271" s="9"/>
      <c r="I271" s="43"/>
      <c r="J271" s="40"/>
      <c r="K271" s="14"/>
      <c r="L271" s="5"/>
      <c r="M271" s="13"/>
      <c r="N271" s="18"/>
      <c r="O271" s="19"/>
      <c r="P271" s="12"/>
      <c r="R271" s="9"/>
      <c r="S271" s="40"/>
      <c r="T271" s="5"/>
    </row>
    <row r="272" spans="3:20" s="7" customFormat="1" ht="13.5" customHeight="1">
      <c r="C272" s="5"/>
      <c r="D272" s="5"/>
      <c r="F272" s="12"/>
      <c r="H272" s="9"/>
      <c r="I272" s="43"/>
      <c r="J272" s="40"/>
      <c r="K272" s="14"/>
      <c r="L272" s="5"/>
      <c r="M272" s="13"/>
      <c r="N272" s="18"/>
      <c r="O272" s="19"/>
      <c r="P272" s="12"/>
      <c r="R272" s="9"/>
      <c r="S272" s="40"/>
      <c r="T272" s="5"/>
    </row>
    <row r="273" spans="3:20" s="7" customFormat="1" ht="13.5" customHeight="1">
      <c r="C273" s="5"/>
      <c r="D273" s="5"/>
      <c r="F273" s="12"/>
      <c r="H273" s="9"/>
      <c r="I273" s="43"/>
      <c r="J273" s="40"/>
      <c r="K273" s="14"/>
      <c r="L273" s="5"/>
      <c r="M273" s="13"/>
      <c r="N273" s="18"/>
      <c r="O273" s="19"/>
      <c r="P273" s="12"/>
      <c r="R273" s="9"/>
      <c r="S273" s="40"/>
      <c r="T273" s="5"/>
    </row>
    <row r="274" spans="3:20" s="7" customFormat="1" ht="13.5" customHeight="1">
      <c r="C274" s="5"/>
      <c r="D274" s="5"/>
      <c r="F274" s="12"/>
      <c r="H274" s="9"/>
      <c r="I274" s="43"/>
      <c r="J274" s="40"/>
      <c r="K274" s="14"/>
      <c r="L274" s="5"/>
      <c r="M274" s="13"/>
      <c r="N274" s="18"/>
      <c r="O274" s="19"/>
      <c r="P274" s="12"/>
      <c r="R274" s="9"/>
      <c r="S274" s="40"/>
      <c r="T274" s="5"/>
    </row>
    <row r="275" spans="3:20" s="7" customFormat="1" ht="13.5" customHeight="1">
      <c r="C275" s="5"/>
      <c r="D275" s="5"/>
      <c r="F275" s="12"/>
      <c r="H275" s="9"/>
      <c r="I275" s="43"/>
      <c r="J275" s="40"/>
      <c r="K275" s="14"/>
      <c r="L275" s="5"/>
      <c r="M275" s="13"/>
      <c r="N275" s="18"/>
      <c r="O275" s="19"/>
      <c r="P275" s="12"/>
      <c r="R275" s="9"/>
      <c r="S275" s="40"/>
      <c r="T275" s="5"/>
    </row>
    <row r="276" spans="3:20" s="7" customFormat="1" ht="13.5" customHeight="1">
      <c r="C276" s="5"/>
      <c r="D276" s="5"/>
      <c r="F276" s="12"/>
      <c r="H276" s="9"/>
      <c r="I276" s="43"/>
      <c r="J276" s="40"/>
      <c r="K276" s="14"/>
      <c r="L276" s="5"/>
      <c r="M276" s="13"/>
      <c r="N276" s="18"/>
      <c r="O276" s="19"/>
      <c r="P276" s="12"/>
      <c r="R276" s="9"/>
      <c r="S276" s="40"/>
      <c r="T276" s="5"/>
    </row>
    <row r="277" spans="3:20" s="7" customFormat="1" ht="13.5" customHeight="1">
      <c r="C277" s="5"/>
      <c r="D277" s="5"/>
      <c r="F277" s="12"/>
      <c r="H277" s="9"/>
      <c r="I277" s="43"/>
      <c r="J277" s="40"/>
      <c r="K277" s="14"/>
      <c r="L277" s="5"/>
      <c r="M277" s="13"/>
      <c r="N277" s="18"/>
      <c r="O277" s="19"/>
      <c r="P277" s="12"/>
      <c r="R277" s="9"/>
      <c r="S277" s="40"/>
      <c r="T277" s="5"/>
    </row>
    <row r="278" spans="3:20" s="7" customFormat="1" ht="13.5" customHeight="1">
      <c r="C278" s="5"/>
      <c r="D278" s="5"/>
      <c r="F278" s="12"/>
      <c r="H278" s="9"/>
      <c r="I278" s="43"/>
      <c r="J278" s="40"/>
      <c r="K278" s="14"/>
      <c r="L278" s="5"/>
      <c r="M278" s="13"/>
      <c r="N278" s="18"/>
      <c r="O278" s="19"/>
      <c r="P278" s="12"/>
      <c r="R278" s="9"/>
      <c r="S278" s="40"/>
      <c r="T278" s="5"/>
    </row>
    <row r="279" spans="3:20" s="7" customFormat="1" ht="13.5" customHeight="1">
      <c r="C279" s="5"/>
      <c r="D279" s="5"/>
      <c r="F279" s="12"/>
      <c r="H279" s="9"/>
      <c r="I279" s="43"/>
      <c r="J279" s="40"/>
      <c r="K279" s="14"/>
      <c r="L279" s="5"/>
      <c r="M279" s="13"/>
      <c r="N279" s="18"/>
      <c r="O279" s="19"/>
      <c r="P279" s="12"/>
      <c r="R279" s="9"/>
      <c r="S279" s="40"/>
      <c r="T279" s="5"/>
    </row>
    <row r="280" spans="3:20" s="7" customFormat="1" ht="13.5" customHeight="1">
      <c r="C280" s="5"/>
      <c r="D280" s="5"/>
      <c r="F280" s="12"/>
      <c r="H280" s="9"/>
      <c r="I280" s="43"/>
      <c r="J280" s="40"/>
      <c r="K280" s="14"/>
      <c r="L280" s="5"/>
      <c r="M280" s="13"/>
      <c r="N280" s="18"/>
      <c r="O280" s="19"/>
      <c r="P280" s="12"/>
      <c r="R280" s="9"/>
      <c r="S280" s="40"/>
      <c r="T280" s="5"/>
    </row>
    <row r="281" spans="3:20" s="7" customFormat="1" ht="13.5" customHeight="1">
      <c r="C281" s="5"/>
      <c r="D281" s="5"/>
      <c r="F281" s="12"/>
      <c r="H281" s="9"/>
      <c r="I281" s="43"/>
      <c r="J281" s="40"/>
      <c r="K281" s="14"/>
      <c r="L281" s="5"/>
      <c r="M281" s="13"/>
      <c r="N281" s="18"/>
      <c r="O281" s="19"/>
      <c r="P281" s="12"/>
      <c r="R281" s="9"/>
      <c r="S281" s="40"/>
      <c r="T281" s="5"/>
    </row>
    <row r="282" spans="3:20" s="7" customFormat="1" ht="13.5" customHeight="1">
      <c r="C282" s="5"/>
      <c r="D282" s="5"/>
      <c r="F282" s="12"/>
      <c r="H282" s="9"/>
      <c r="I282" s="43"/>
      <c r="J282" s="40"/>
      <c r="K282" s="14"/>
      <c r="L282" s="5"/>
      <c r="M282" s="13"/>
      <c r="N282" s="18"/>
      <c r="O282" s="19"/>
      <c r="P282" s="12"/>
      <c r="R282" s="9"/>
      <c r="S282" s="40"/>
      <c r="T282" s="5"/>
    </row>
    <row r="283" spans="3:20" s="7" customFormat="1" ht="13.5" customHeight="1">
      <c r="C283" s="5"/>
      <c r="D283" s="5"/>
      <c r="F283" s="12"/>
      <c r="H283" s="9"/>
      <c r="I283" s="43"/>
      <c r="J283" s="40"/>
      <c r="K283" s="14"/>
      <c r="L283" s="5"/>
      <c r="M283" s="13"/>
      <c r="N283" s="18"/>
      <c r="O283" s="19"/>
      <c r="P283" s="12"/>
      <c r="R283" s="9"/>
      <c r="S283" s="40"/>
      <c r="T283" s="5"/>
    </row>
    <row r="284" spans="3:20" s="7" customFormat="1" ht="13.5" customHeight="1">
      <c r="C284" s="5"/>
      <c r="D284" s="5"/>
      <c r="F284" s="12"/>
      <c r="H284" s="9"/>
      <c r="I284" s="43"/>
      <c r="J284" s="40"/>
      <c r="K284" s="14"/>
      <c r="L284" s="5"/>
      <c r="M284" s="13"/>
      <c r="N284" s="18"/>
      <c r="O284" s="19"/>
      <c r="P284" s="12"/>
      <c r="R284" s="9"/>
      <c r="S284" s="40"/>
      <c r="T284" s="5"/>
    </row>
    <row r="285" spans="3:20" s="7" customFormat="1" ht="13.5" customHeight="1">
      <c r="C285" s="5"/>
      <c r="D285" s="5"/>
      <c r="F285" s="12"/>
      <c r="H285" s="9"/>
      <c r="I285" s="43"/>
      <c r="J285" s="40"/>
      <c r="K285" s="14"/>
      <c r="L285" s="5"/>
      <c r="M285" s="13"/>
      <c r="N285" s="18"/>
      <c r="O285" s="19"/>
      <c r="P285" s="12"/>
      <c r="R285" s="9"/>
      <c r="S285" s="40"/>
      <c r="T285" s="5"/>
    </row>
    <row r="286" spans="3:20" s="7" customFormat="1" ht="13.5" customHeight="1">
      <c r="C286" s="5"/>
      <c r="D286" s="5"/>
      <c r="F286" s="12"/>
      <c r="H286" s="9"/>
      <c r="I286" s="43"/>
      <c r="J286" s="40"/>
      <c r="K286" s="14"/>
      <c r="L286" s="5"/>
      <c r="M286" s="13"/>
      <c r="N286" s="18"/>
      <c r="O286" s="19"/>
      <c r="P286" s="12"/>
      <c r="R286" s="9"/>
      <c r="S286" s="40"/>
      <c r="T286" s="5"/>
    </row>
    <row r="287" spans="3:20" s="7" customFormat="1" ht="13.5" customHeight="1">
      <c r="C287" s="5"/>
      <c r="D287" s="5"/>
      <c r="F287" s="12"/>
      <c r="H287" s="9"/>
      <c r="I287" s="43"/>
      <c r="J287" s="40"/>
      <c r="K287" s="14"/>
      <c r="L287" s="5"/>
      <c r="M287" s="13"/>
      <c r="N287" s="18"/>
      <c r="O287" s="19"/>
      <c r="P287" s="12"/>
      <c r="R287" s="9"/>
      <c r="S287" s="40"/>
      <c r="T287" s="5"/>
    </row>
    <row r="288" spans="3:20" s="7" customFormat="1" ht="13.5" customHeight="1">
      <c r="C288" s="5"/>
      <c r="D288" s="5"/>
      <c r="F288" s="12"/>
      <c r="H288" s="9"/>
      <c r="I288" s="43"/>
      <c r="J288" s="40"/>
      <c r="K288" s="14"/>
      <c r="L288" s="5"/>
      <c r="M288" s="13"/>
      <c r="N288" s="18"/>
      <c r="O288" s="19"/>
      <c r="P288" s="12"/>
      <c r="R288" s="9"/>
      <c r="S288" s="40"/>
      <c r="T288" s="5"/>
    </row>
    <row r="289" spans="3:20" s="7" customFormat="1" ht="13.5" customHeight="1">
      <c r="C289" s="5"/>
      <c r="D289" s="5"/>
      <c r="F289" s="12"/>
      <c r="H289" s="9"/>
      <c r="I289" s="43"/>
      <c r="J289" s="40"/>
      <c r="K289" s="14"/>
      <c r="L289" s="5"/>
      <c r="M289" s="13"/>
      <c r="N289" s="18"/>
      <c r="O289" s="19"/>
      <c r="P289" s="12"/>
      <c r="R289" s="9"/>
      <c r="S289" s="40"/>
      <c r="T289" s="5"/>
    </row>
    <row r="290" spans="3:20" s="7" customFormat="1" ht="13.5" customHeight="1">
      <c r="C290" s="5"/>
      <c r="D290" s="5"/>
      <c r="F290" s="12"/>
      <c r="H290" s="9"/>
      <c r="I290" s="43"/>
      <c r="J290" s="40"/>
      <c r="K290" s="14"/>
      <c r="L290" s="5"/>
      <c r="M290" s="13"/>
      <c r="N290" s="18"/>
      <c r="O290" s="19"/>
      <c r="P290" s="12"/>
      <c r="R290" s="9"/>
      <c r="S290" s="40"/>
      <c r="T290" s="5"/>
    </row>
    <row r="291" spans="3:20" s="7" customFormat="1" ht="13.5" customHeight="1">
      <c r="C291" s="5"/>
      <c r="D291" s="5"/>
      <c r="F291" s="12"/>
      <c r="H291" s="9"/>
      <c r="I291" s="43"/>
      <c r="J291" s="40"/>
      <c r="K291" s="14"/>
      <c r="L291" s="5"/>
      <c r="M291" s="13"/>
      <c r="N291" s="18"/>
      <c r="O291" s="19"/>
      <c r="P291" s="12"/>
      <c r="R291" s="9"/>
      <c r="S291" s="40"/>
      <c r="T291" s="5"/>
    </row>
    <row r="292" spans="3:20" s="7" customFormat="1" ht="13.5" customHeight="1">
      <c r="C292" s="5"/>
      <c r="D292" s="5"/>
      <c r="F292" s="12"/>
      <c r="H292" s="9"/>
      <c r="I292" s="43"/>
      <c r="J292" s="40"/>
      <c r="K292" s="14"/>
      <c r="L292" s="5"/>
      <c r="M292" s="13"/>
      <c r="N292" s="18"/>
      <c r="O292" s="19"/>
      <c r="P292" s="12"/>
      <c r="R292" s="9"/>
      <c r="S292" s="40"/>
      <c r="T292" s="5"/>
    </row>
    <row r="293" spans="3:20" s="7" customFormat="1" ht="13.5" customHeight="1">
      <c r="C293" s="5"/>
      <c r="D293" s="5"/>
      <c r="F293" s="12"/>
      <c r="H293" s="9"/>
      <c r="I293" s="43"/>
      <c r="J293" s="40"/>
      <c r="K293" s="14"/>
      <c r="L293" s="5"/>
      <c r="M293" s="13"/>
      <c r="N293" s="18"/>
      <c r="O293" s="19"/>
      <c r="P293" s="12"/>
      <c r="R293" s="9"/>
      <c r="S293" s="40"/>
      <c r="T293" s="5"/>
    </row>
    <row r="294" spans="3:20" s="7" customFormat="1" ht="13.5" customHeight="1">
      <c r="C294" s="5"/>
      <c r="D294" s="5"/>
      <c r="F294" s="12"/>
      <c r="H294" s="9"/>
      <c r="I294" s="43"/>
      <c r="J294" s="40"/>
      <c r="K294" s="14"/>
      <c r="L294" s="5"/>
      <c r="M294" s="13"/>
      <c r="N294" s="18"/>
      <c r="O294" s="19"/>
      <c r="P294" s="12"/>
      <c r="R294" s="9"/>
      <c r="S294" s="40"/>
      <c r="T294" s="5"/>
    </row>
    <row r="295" spans="3:20" s="7" customFormat="1" ht="13.5" customHeight="1">
      <c r="C295" s="5"/>
      <c r="D295" s="5"/>
      <c r="F295" s="12"/>
      <c r="H295" s="9"/>
      <c r="I295" s="43"/>
      <c r="J295" s="40"/>
      <c r="K295" s="14"/>
      <c r="L295" s="5"/>
      <c r="M295" s="13"/>
      <c r="N295" s="18"/>
      <c r="O295" s="19"/>
      <c r="P295" s="12"/>
      <c r="R295" s="9"/>
      <c r="S295" s="40"/>
      <c r="T295" s="5"/>
    </row>
    <row r="296" spans="3:20" s="7" customFormat="1" ht="13.5" customHeight="1">
      <c r="C296" s="5"/>
      <c r="D296" s="5"/>
      <c r="F296" s="12"/>
      <c r="H296" s="9"/>
      <c r="I296" s="43"/>
      <c r="J296" s="40"/>
      <c r="K296" s="14"/>
      <c r="L296" s="5"/>
      <c r="M296" s="13"/>
      <c r="N296" s="18"/>
      <c r="O296" s="19"/>
      <c r="P296" s="12"/>
      <c r="R296" s="9"/>
      <c r="S296" s="40"/>
      <c r="T296" s="5"/>
    </row>
    <row r="297" spans="3:20" s="7" customFormat="1" ht="13.5" customHeight="1">
      <c r="C297" s="5"/>
      <c r="D297" s="5"/>
      <c r="F297" s="12"/>
      <c r="H297" s="9"/>
      <c r="I297" s="43"/>
      <c r="J297" s="40"/>
      <c r="K297" s="14"/>
      <c r="L297" s="5"/>
      <c r="M297" s="13"/>
      <c r="N297" s="18"/>
      <c r="O297" s="19"/>
      <c r="P297" s="12"/>
      <c r="R297" s="9"/>
      <c r="S297" s="40"/>
      <c r="T297" s="5"/>
    </row>
    <row r="298" spans="3:20" s="7" customFormat="1" ht="13.5" customHeight="1">
      <c r="C298" s="5"/>
      <c r="D298" s="5"/>
      <c r="F298" s="12"/>
      <c r="H298" s="9"/>
      <c r="I298" s="43"/>
      <c r="J298" s="40"/>
      <c r="K298" s="14"/>
      <c r="L298" s="5"/>
      <c r="M298" s="13"/>
      <c r="N298" s="18"/>
      <c r="O298" s="19"/>
      <c r="P298" s="12"/>
      <c r="R298" s="9"/>
      <c r="S298" s="40"/>
      <c r="T298" s="5"/>
    </row>
    <row r="299" spans="3:20" s="7" customFormat="1" ht="13.5" customHeight="1">
      <c r="C299" s="5"/>
      <c r="D299" s="5"/>
      <c r="F299" s="12"/>
      <c r="H299" s="9"/>
      <c r="I299" s="43"/>
      <c r="J299" s="40"/>
      <c r="K299" s="14"/>
      <c r="L299" s="5"/>
      <c r="M299" s="13"/>
      <c r="N299" s="18"/>
      <c r="O299" s="19"/>
      <c r="P299" s="12"/>
      <c r="R299" s="9"/>
      <c r="S299" s="40"/>
      <c r="T299" s="5"/>
    </row>
    <row r="300" spans="3:20" s="7" customFormat="1" ht="13.5" customHeight="1">
      <c r="C300" s="5"/>
      <c r="D300" s="5"/>
      <c r="F300" s="12"/>
      <c r="H300" s="9"/>
      <c r="I300" s="43"/>
      <c r="J300" s="40"/>
      <c r="K300" s="14"/>
      <c r="L300" s="5"/>
      <c r="M300" s="13"/>
      <c r="N300" s="18"/>
      <c r="O300" s="19"/>
      <c r="P300" s="12"/>
      <c r="R300" s="9"/>
      <c r="S300" s="40"/>
      <c r="T300" s="5"/>
    </row>
    <row r="301" spans="3:20" s="7" customFormat="1" ht="13.5" customHeight="1">
      <c r="C301" s="5"/>
      <c r="D301" s="5"/>
      <c r="F301" s="12"/>
      <c r="H301" s="9"/>
      <c r="I301" s="43"/>
      <c r="J301" s="40"/>
      <c r="K301" s="14"/>
      <c r="L301" s="5"/>
      <c r="M301" s="13"/>
      <c r="N301" s="18"/>
      <c r="O301" s="19"/>
      <c r="P301" s="12"/>
      <c r="R301" s="9"/>
      <c r="S301" s="40"/>
      <c r="T301" s="5"/>
    </row>
    <row r="302" spans="3:20" s="7" customFormat="1" ht="13.5" customHeight="1">
      <c r="C302" s="5"/>
      <c r="D302" s="5"/>
      <c r="F302" s="12"/>
      <c r="H302" s="9"/>
      <c r="I302" s="43"/>
      <c r="J302" s="40"/>
      <c r="K302" s="14"/>
      <c r="L302" s="5"/>
      <c r="M302" s="13"/>
      <c r="N302" s="18"/>
      <c r="O302" s="19"/>
      <c r="P302" s="12"/>
      <c r="R302" s="9"/>
      <c r="S302" s="40"/>
      <c r="T302" s="5"/>
    </row>
    <row r="303" spans="3:20" s="7" customFormat="1" ht="13.5" customHeight="1">
      <c r="C303" s="5"/>
      <c r="D303" s="5"/>
      <c r="F303" s="12"/>
      <c r="H303" s="9"/>
      <c r="I303" s="43"/>
      <c r="J303" s="40"/>
      <c r="K303" s="14"/>
      <c r="L303" s="5"/>
      <c r="M303" s="13"/>
      <c r="N303" s="18"/>
      <c r="O303" s="19"/>
      <c r="P303" s="12"/>
      <c r="R303" s="9"/>
      <c r="S303" s="40"/>
      <c r="T303" s="5"/>
    </row>
    <row r="304" spans="3:20" s="7" customFormat="1" ht="13.5" customHeight="1">
      <c r="C304" s="5"/>
      <c r="D304" s="5"/>
      <c r="F304" s="12"/>
      <c r="H304" s="9"/>
      <c r="I304" s="43"/>
      <c r="J304" s="40"/>
      <c r="K304" s="14"/>
      <c r="L304" s="5"/>
      <c r="M304" s="13"/>
      <c r="N304" s="18"/>
      <c r="O304" s="19"/>
      <c r="P304" s="12"/>
      <c r="R304" s="9"/>
      <c r="S304" s="40"/>
      <c r="T304" s="5"/>
    </row>
    <row r="305" spans="3:20" s="7" customFormat="1" ht="13.5" customHeight="1">
      <c r="C305" s="5"/>
      <c r="D305" s="5"/>
      <c r="F305" s="12"/>
      <c r="H305" s="9"/>
      <c r="I305" s="43"/>
      <c r="J305" s="40"/>
      <c r="K305" s="14"/>
      <c r="L305" s="5"/>
      <c r="M305" s="13"/>
      <c r="N305" s="18"/>
      <c r="O305" s="19"/>
      <c r="P305" s="12"/>
      <c r="R305" s="9"/>
      <c r="S305" s="40"/>
      <c r="T305" s="5"/>
    </row>
    <row r="306" spans="3:20" s="7" customFormat="1" ht="13.5" customHeight="1">
      <c r="C306" s="5"/>
      <c r="D306" s="5"/>
      <c r="F306" s="12"/>
      <c r="H306" s="9"/>
      <c r="I306" s="43"/>
      <c r="J306" s="40"/>
      <c r="K306" s="14"/>
      <c r="L306" s="5"/>
      <c r="M306" s="13"/>
      <c r="N306" s="18"/>
      <c r="O306" s="19"/>
      <c r="P306" s="12"/>
      <c r="R306" s="9"/>
      <c r="S306" s="40"/>
      <c r="T306" s="5"/>
    </row>
    <row r="307" spans="3:20" s="7" customFormat="1" ht="13.5" customHeight="1">
      <c r="C307" s="5"/>
      <c r="D307" s="5"/>
      <c r="F307" s="12"/>
      <c r="H307" s="9"/>
      <c r="I307" s="43"/>
      <c r="J307" s="40"/>
      <c r="K307" s="14"/>
      <c r="L307" s="5"/>
      <c r="M307" s="13"/>
      <c r="N307" s="18"/>
      <c r="O307" s="19"/>
      <c r="P307" s="12"/>
      <c r="R307" s="9"/>
      <c r="S307" s="40"/>
      <c r="T307" s="5"/>
    </row>
    <row r="308" spans="3:20" s="7" customFormat="1" ht="13.5" customHeight="1">
      <c r="C308" s="5"/>
      <c r="D308" s="5"/>
      <c r="F308" s="12"/>
      <c r="H308" s="9"/>
      <c r="I308" s="43"/>
      <c r="J308" s="40"/>
      <c r="K308" s="14"/>
      <c r="L308" s="5"/>
      <c r="M308" s="13"/>
      <c r="N308" s="18"/>
      <c r="O308" s="19"/>
      <c r="P308" s="12"/>
      <c r="R308" s="9"/>
      <c r="S308" s="40"/>
      <c r="T308" s="5"/>
    </row>
    <row r="309" spans="3:20" s="7" customFormat="1" ht="13.5" customHeight="1">
      <c r="C309" s="5"/>
      <c r="D309" s="5"/>
      <c r="F309" s="12"/>
      <c r="H309" s="9"/>
      <c r="I309" s="43"/>
      <c r="J309" s="40"/>
      <c r="K309" s="14"/>
      <c r="L309" s="5"/>
      <c r="M309" s="13"/>
      <c r="N309" s="18"/>
      <c r="O309" s="19"/>
      <c r="P309" s="12"/>
      <c r="R309" s="9"/>
      <c r="S309" s="40"/>
      <c r="T309" s="5"/>
    </row>
    <row r="310" spans="3:20" s="7" customFormat="1" ht="13.5" customHeight="1">
      <c r="C310" s="5"/>
      <c r="D310" s="5"/>
      <c r="F310" s="12"/>
      <c r="H310" s="9"/>
      <c r="I310" s="43"/>
      <c r="J310" s="40"/>
      <c r="K310" s="14"/>
      <c r="L310" s="5"/>
      <c r="M310" s="13"/>
      <c r="N310" s="18"/>
      <c r="O310" s="19"/>
      <c r="P310" s="12"/>
      <c r="R310" s="9"/>
      <c r="S310" s="40"/>
      <c r="T310" s="5"/>
    </row>
    <row r="311" spans="3:20" s="7" customFormat="1" ht="13.5" customHeight="1">
      <c r="C311" s="5"/>
      <c r="D311" s="5"/>
      <c r="F311" s="12"/>
      <c r="H311" s="9"/>
      <c r="I311" s="43"/>
      <c r="J311" s="40"/>
      <c r="K311" s="14"/>
      <c r="L311" s="5"/>
      <c r="M311" s="13"/>
      <c r="N311" s="18"/>
      <c r="O311" s="19"/>
      <c r="P311" s="12"/>
      <c r="R311" s="9"/>
      <c r="S311" s="40"/>
      <c r="T311" s="5"/>
    </row>
    <row r="312" spans="3:20" s="7" customFormat="1" ht="13.5" customHeight="1">
      <c r="C312" s="5"/>
      <c r="D312" s="5"/>
      <c r="F312" s="12"/>
      <c r="H312" s="9"/>
      <c r="I312" s="43"/>
      <c r="J312" s="40"/>
      <c r="K312" s="14"/>
      <c r="L312" s="5"/>
      <c r="M312" s="13"/>
      <c r="N312" s="18"/>
      <c r="O312" s="19"/>
      <c r="P312" s="12"/>
      <c r="R312" s="9"/>
      <c r="S312" s="40"/>
      <c r="T312" s="5"/>
    </row>
    <row r="313" spans="3:20" s="7" customFormat="1" ht="13.5" customHeight="1">
      <c r="C313" s="5"/>
      <c r="D313" s="5"/>
      <c r="F313" s="12"/>
      <c r="H313" s="9"/>
      <c r="I313" s="43"/>
      <c r="J313" s="40"/>
      <c r="K313" s="14"/>
      <c r="L313" s="5"/>
      <c r="M313" s="13"/>
      <c r="N313" s="18"/>
      <c r="O313" s="19"/>
      <c r="P313" s="12"/>
      <c r="R313" s="9"/>
      <c r="S313" s="40"/>
      <c r="T313" s="5"/>
    </row>
    <row r="314" spans="3:20" s="7" customFormat="1" ht="13.5" customHeight="1">
      <c r="C314" s="5"/>
      <c r="D314" s="5"/>
      <c r="F314" s="12"/>
      <c r="H314" s="9"/>
      <c r="I314" s="43"/>
      <c r="J314" s="40"/>
      <c r="K314" s="14"/>
      <c r="L314" s="5"/>
      <c r="M314" s="13"/>
      <c r="N314" s="18"/>
      <c r="O314" s="19"/>
      <c r="P314" s="12"/>
      <c r="R314" s="9"/>
      <c r="S314" s="40"/>
      <c r="T314" s="5"/>
    </row>
    <row r="315" spans="3:20" s="7" customFormat="1" ht="13.5" customHeight="1">
      <c r="C315" s="5"/>
      <c r="D315" s="5"/>
      <c r="F315" s="12"/>
      <c r="H315" s="9"/>
      <c r="I315" s="43"/>
      <c r="J315" s="40"/>
      <c r="K315" s="14"/>
      <c r="L315" s="5"/>
      <c r="M315" s="13"/>
      <c r="N315" s="18"/>
      <c r="O315" s="19"/>
      <c r="P315" s="12"/>
      <c r="R315" s="9"/>
      <c r="S315" s="40"/>
      <c r="T315" s="5"/>
    </row>
    <row r="316" spans="3:20" s="7" customFormat="1" ht="13.5" customHeight="1">
      <c r="C316" s="5"/>
      <c r="D316" s="5"/>
      <c r="F316" s="12"/>
      <c r="H316" s="9"/>
      <c r="I316" s="43"/>
      <c r="J316" s="40"/>
      <c r="K316" s="14"/>
      <c r="L316" s="5"/>
      <c r="M316" s="13"/>
      <c r="N316" s="18"/>
      <c r="O316" s="19"/>
      <c r="P316" s="12"/>
      <c r="R316" s="9"/>
      <c r="S316" s="40"/>
      <c r="T316" s="5"/>
    </row>
    <row r="317" spans="3:20" s="7" customFormat="1" ht="13.5" customHeight="1">
      <c r="C317" s="5"/>
      <c r="D317" s="5"/>
      <c r="F317" s="12"/>
      <c r="H317" s="9"/>
      <c r="I317" s="43"/>
      <c r="J317" s="40"/>
      <c r="K317" s="14"/>
      <c r="L317" s="5"/>
      <c r="M317" s="13"/>
      <c r="N317" s="18"/>
      <c r="O317" s="19"/>
      <c r="P317" s="12"/>
      <c r="R317" s="9"/>
      <c r="S317" s="40"/>
      <c r="T317" s="5"/>
    </row>
    <row r="318" spans="3:20" s="7" customFormat="1" ht="13.5" customHeight="1">
      <c r="C318" s="5"/>
      <c r="D318" s="5"/>
      <c r="F318" s="12"/>
      <c r="H318" s="9"/>
      <c r="I318" s="43"/>
      <c r="J318" s="40"/>
      <c r="K318" s="14"/>
      <c r="L318" s="5"/>
      <c r="M318" s="13"/>
      <c r="N318" s="18"/>
      <c r="O318" s="19"/>
      <c r="P318" s="12"/>
      <c r="R318" s="9"/>
      <c r="S318" s="40"/>
      <c r="T318" s="5"/>
    </row>
    <row r="319" spans="3:20" s="7" customFormat="1" ht="13.5" customHeight="1">
      <c r="C319" s="5"/>
      <c r="D319" s="5"/>
      <c r="F319" s="12"/>
      <c r="H319" s="9"/>
      <c r="I319" s="43"/>
      <c r="J319" s="40"/>
      <c r="K319" s="14"/>
      <c r="L319" s="5"/>
      <c r="M319" s="13"/>
      <c r="N319" s="18"/>
      <c r="O319" s="19"/>
      <c r="P319" s="12"/>
      <c r="R319" s="9"/>
      <c r="S319" s="40"/>
      <c r="T319" s="5"/>
    </row>
    <row r="320" spans="3:20" s="7" customFormat="1" ht="13.5" customHeight="1">
      <c r="C320" s="5"/>
      <c r="D320" s="5"/>
      <c r="F320" s="12"/>
      <c r="H320" s="9"/>
      <c r="I320" s="43"/>
      <c r="J320" s="40"/>
      <c r="K320" s="14"/>
      <c r="L320" s="5"/>
      <c r="M320" s="13"/>
      <c r="N320" s="18"/>
      <c r="O320" s="19"/>
      <c r="P320" s="12"/>
      <c r="R320" s="9"/>
      <c r="S320" s="40"/>
      <c r="T320" s="5"/>
    </row>
    <row r="321" spans="3:20" s="7" customFormat="1" ht="13.5" customHeight="1">
      <c r="C321" s="5"/>
      <c r="D321" s="5"/>
      <c r="F321" s="12"/>
      <c r="H321" s="9"/>
      <c r="I321" s="43"/>
      <c r="J321" s="40"/>
      <c r="K321" s="14"/>
      <c r="L321" s="5"/>
      <c r="M321" s="13"/>
      <c r="N321" s="18"/>
      <c r="O321" s="19"/>
      <c r="P321" s="12"/>
      <c r="R321" s="9"/>
      <c r="S321" s="40"/>
      <c r="T321" s="5"/>
    </row>
    <row r="322" spans="3:20" s="7" customFormat="1" ht="13.5" customHeight="1">
      <c r="C322" s="5"/>
      <c r="D322" s="5"/>
      <c r="F322" s="12"/>
      <c r="H322" s="9"/>
      <c r="I322" s="43"/>
      <c r="J322" s="40"/>
      <c r="K322" s="14"/>
      <c r="L322" s="5"/>
      <c r="M322" s="13"/>
      <c r="N322" s="18"/>
      <c r="O322" s="19"/>
      <c r="P322" s="12"/>
      <c r="R322" s="9"/>
      <c r="S322" s="40"/>
      <c r="T322" s="5"/>
    </row>
    <row r="323" spans="3:20" s="7" customFormat="1" ht="13.5" customHeight="1">
      <c r="C323" s="5"/>
      <c r="D323" s="5"/>
      <c r="F323" s="12"/>
      <c r="H323" s="9"/>
      <c r="I323" s="43"/>
      <c r="J323" s="40"/>
      <c r="K323" s="14"/>
      <c r="L323" s="5"/>
      <c r="M323" s="13"/>
      <c r="N323" s="18"/>
      <c r="O323" s="19"/>
      <c r="P323" s="12"/>
      <c r="R323" s="9"/>
      <c r="S323" s="40"/>
      <c r="T323" s="5"/>
    </row>
    <row r="324" spans="3:20" s="7" customFormat="1" ht="13.5" customHeight="1">
      <c r="C324" s="5"/>
      <c r="D324" s="5"/>
      <c r="F324" s="12"/>
      <c r="H324" s="9"/>
      <c r="I324" s="43"/>
      <c r="J324" s="40"/>
      <c r="K324" s="14"/>
      <c r="L324" s="5"/>
      <c r="M324" s="13"/>
      <c r="N324" s="18"/>
      <c r="O324" s="19"/>
      <c r="P324" s="12"/>
      <c r="R324" s="9"/>
      <c r="S324" s="40"/>
      <c r="T324" s="5"/>
    </row>
    <row r="325" spans="3:20" s="7" customFormat="1" ht="13.5" customHeight="1">
      <c r="C325" s="5"/>
      <c r="D325" s="5"/>
      <c r="F325" s="12"/>
      <c r="H325" s="9"/>
      <c r="I325" s="43"/>
      <c r="J325" s="40"/>
      <c r="K325" s="14"/>
      <c r="L325" s="5"/>
      <c r="M325" s="13"/>
      <c r="N325" s="18"/>
      <c r="O325" s="19"/>
      <c r="P325" s="12"/>
      <c r="R325" s="9"/>
      <c r="S325" s="40"/>
      <c r="T325" s="5"/>
    </row>
    <row r="326" spans="3:20" s="7" customFormat="1" ht="13.5" customHeight="1">
      <c r="C326" s="5"/>
      <c r="D326" s="5"/>
      <c r="F326" s="12"/>
      <c r="H326" s="9"/>
      <c r="I326" s="43"/>
      <c r="J326" s="40"/>
      <c r="K326" s="14"/>
      <c r="L326" s="5"/>
      <c r="M326" s="13"/>
      <c r="N326" s="18"/>
      <c r="O326" s="19"/>
      <c r="P326" s="12"/>
      <c r="R326" s="9"/>
      <c r="S326" s="40"/>
      <c r="T326" s="5"/>
    </row>
    <row r="327" spans="3:20" s="7" customFormat="1" ht="13.5" customHeight="1">
      <c r="C327" s="5"/>
      <c r="D327" s="5"/>
      <c r="F327" s="12"/>
      <c r="H327" s="9"/>
      <c r="I327" s="43"/>
      <c r="J327" s="40"/>
      <c r="K327" s="14"/>
      <c r="L327" s="5"/>
      <c r="M327" s="13"/>
      <c r="N327" s="18"/>
      <c r="O327" s="19"/>
      <c r="P327" s="12"/>
      <c r="R327" s="9"/>
      <c r="S327" s="40"/>
      <c r="T327" s="5"/>
    </row>
    <row r="328" spans="3:20" s="7" customFormat="1" ht="13.5" customHeight="1">
      <c r="C328" s="5"/>
      <c r="D328" s="5"/>
      <c r="F328" s="12"/>
      <c r="H328" s="9"/>
      <c r="I328" s="43"/>
      <c r="J328" s="40"/>
      <c r="K328" s="14"/>
      <c r="L328" s="5"/>
      <c r="M328" s="13"/>
      <c r="N328" s="18"/>
      <c r="O328" s="19"/>
      <c r="P328" s="12"/>
      <c r="R328" s="9"/>
      <c r="S328" s="40"/>
      <c r="T328" s="5"/>
    </row>
    <row r="329" spans="3:20" s="7" customFormat="1" ht="13.5" customHeight="1">
      <c r="C329" s="5"/>
      <c r="D329" s="5"/>
      <c r="F329" s="12"/>
      <c r="H329" s="9"/>
      <c r="I329" s="43"/>
      <c r="J329" s="40"/>
      <c r="K329" s="14"/>
      <c r="L329" s="5"/>
      <c r="M329" s="13"/>
      <c r="N329" s="18"/>
      <c r="O329" s="19"/>
      <c r="P329" s="12"/>
      <c r="R329" s="9"/>
      <c r="S329" s="40"/>
      <c r="T329" s="5"/>
    </row>
    <row r="330" spans="3:20" s="7" customFormat="1" ht="13.5" customHeight="1">
      <c r="C330" s="5"/>
      <c r="D330" s="5"/>
      <c r="F330" s="12"/>
      <c r="H330" s="9"/>
      <c r="I330" s="43"/>
      <c r="J330" s="40"/>
      <c r="K330" s="14"/>
      <c r="L330" s="5"/>
      <c r="M330" s="13"/>
      <c r="N330" s="18"/>
      <c r="O330" s="19"/>
      <c r="P330" s="12"/>
      <c r="R330" s="9"/>
      <c r="S330" s="40"/>
      <c r="T330" s="5"/>
    </row>
    <row r="331" spans="3:20" s="7" customFormat="1" ht="13.5" customHeight="1">
      <c r="C331" s="5"/>
      <c r="D331" s="5"/>
      <c r="F331" s="12"/>
      <c r="H331" s="9"/>
      <c r="I331" s="43"/>
      <c r="J331" s="40"/>
      <c r="K331" s="14"/>
      <c r="L331" s="5"/>
      <c r="M331" s="13"/>
      <c r="N331" s="18"/>
      <c r="O331" s="19"/>
      <c r="P331" s="12"/>
      <c r="R331" s="9"/>
      <c r="S331" s="40"/>
      <c r="T331" s="5"/>
    </row>
    <row r="332" spans="3:20" s="7" customFormat="1" ht="13.5" customHeight="1">
      <c r="C332" s="5"/>
      <c r="D332" s="5"/>
      <c r="F332" s="12"/>
      <c r="H332" s="9"/>
      <c r="I332" s="43"/>
      <c r="J332" s="40"/>
      <c r="K332" s="14"/>
      <c r="L332" s="5"/>
      <c r="M332" s="13"/>
      <c r="N332" s="18"/>
      <c r="O332" s="19"/>
      <c r="P332" s="12"/>
      <c r="R332" s="9"/>
      <c r="S332" s="40"/>
      <c r="T332" s="5"/>
    </row>
    <row r="333" spans="3:20" s="7" customFormat="1" ht="13.5" customHeight="1">
      <c r="C333" s="5"/>
      <c r="D333" s="5"/>
      <c r="F333" s="12"/>
      <c r="H333" s="9"/>
      <c r="I333" s="43"/>
      <c r="J333" s="40"/>
      <c r="K333" s="14"/>
      <c r="L333" s="5"/>
      <c r="M333" s="13"/>
      <c r="N333" s="18"/>
      <c r="O333" s="19"/>
      <c r="P333" s="12"/>
      <c r="R333" s="9"/>
      <c r="S333" s="40"/>
      <c r="T333" s="5"/>
    </row>
    <row r="334" spans="3:20" s="7" customFormat="1" ht="13.5" customHeight="1">
      <c r="C334" s="5"/>
      <c r="D334" s="5"/>
      <c r="F334" s="12"/>
      <c r="H334" s="9"/>
      <c r="I334" s="43"/>
      <c r="J334" s="40"/>
      <c r="K334" s="14"/>
      <c r="L334" s="5"/>
      <c r="M334" s="13"/>
      <c r="N334" s="18"/>
      <c r="O334" s="19"/>
      <c r="P334" s="12"/>
      <c r="R334" s="9"/>
      <c r="S334" s="40"/>
      <c r="T334" s="5"/>
    </row>
    <row r="335" spans="3:20" s="7" customFormat="1" ht="13.5" customHeight="1">
      <c r="C335" s="5"/>
      <c r="D335" s="5"/>
      <c r="F335" s="12"/>
      <c r="H335" s="9"/>
      <c r="I335" s="43"/>
      <c r="J335" s="40"/>
      <c r="K335" s="14"/>
      <c r="L335" s="5"/>
      <c r="M335" s="13"/>
      <c r="N335" s="18"/>
      <c r="O335" s="19"/>
      <c r="P335" s="12"/>
      <c r="R335" s="9"/>
      <c r="S335" s="40"/>
      <c r="T335" s="5"/>
    </row>
    <row r="336" spans="3:20" s="7" customFormat="1" ht="13.5" customHeight="1">
      <c r="C336" s="5"/>
      <c r="D336" s="5"/>
      <c r="F336" s="12"/>
      <c r="H336" s="9"/>
      <c r="I336" s="43"/>
      <c r="J336" s="40"/>
      <c r="K336" s="14"/>
      <c r="L336" s="5"/>
      <c r="M336" s="13"/>
      <c r="N336" s="18"/>
      <c r="O336" s="19"/>
      <c r="P336" s="12"/>
      <c r="R336" s="9"/>
      <c r="S336" s="40"/>
      <c r="T336" s="5"/>
    </row>
    <row r="337" spans="3:20" s="7" customFormat="1" ht="13.5" customHeight="1">
      <c r="C337" s="5"/>
      <c r="D337" s="5"/>
      <c r="F337" s="12"/>
      <c r="H337" s="9"/>
      <c r="I337" s="43"/>
      <c r="J337" s="40"/>
      <c r="K337" s="14"/>
      <c r="L337" s="5"/>
      <c r="M337" s="13"/>
      <c r="N337" s="18"/>
      <c r="O337" s="19"/>
      <c r="P337" s="12"/>
      <c r="R337" s="9"/>
      <c r="S337" s="40"/>
      <c r="T337" s="5"/>
    </row>
    <row r="338" spans="3:20" s="7" customFormat="1" ht="13.5" customHeight="1">
      <c r="C338" s="5"/>
      <c r="D338" s="5"/>
      <c r="F338" s="12"/>
      <c r="H338" s="9"/>
      <c r="I338" s="43"/>
      <c r="J338" s="40"/>
      <c r="K338" s="14"/>
      <c r="L338" s="5"/>
      <c r="M338" s="13"/>
      <c r="N338" s="18"/>
      <c r="O338" s="19"/>
      <c r="P338" s="12"/>
      <c r="R338" s="9"/>
      <c r="S338" s="40"/>
      <c r="T338" s="5"/>
    </row>
    <row r="339" spans="3:20" s="7" customFormat="1" ht="13.5" customHeight="1">
      <c r="C339" s="5"/>
      <c r="D339" s="5"/>
      <c r="F339" s="12"/>
      <c r="H339" s="9"/>
      <c r="I339" s="43"/>
      <c r="J339" s="40"/>
      <c r="K339" s="14"/>
      <c r="L339" s="5"/>
      <c r="M339" s="13"/>
      <c r="N339" s="18"/>
      <c r="O339" s="19"/>
      <c r="P339" s="12"/>
      <c r="R339" s="9"/>
      <c r="S339" s="40"/>
      <c r="T339" s="5"/>
    </row>
    <row r="340" spans="3:20" s="7" customFormat="1" ht="13.5" customHeight="1">
      <c r="C340" s="5"/>
      <c r="D340" s="5"/>
      <c r="F340" s="12"/>
      <c r="H340" s="9"/>
      <c r="I340" s="43"/>
      <c r="J340" s="40"/>
      <c r="K340" s="14"/>
      <c r="L340" s="5"/>
      <c r="M340" s="13"/>
      <c r="N340" s="18"/>
      <c r="O340" s="19"/>
      <c r="P340" s="12"/>
      <c r="R340" s="9"/>
      <c r="S340" s="40"/>
      <c r="T340" s="5"/>
    </row>
    <row r="341" spans="3:20" s="7" customFormat="1" ht="13.5" customHeight="1">
      <c r="C341" s="5"/>
      <c r="D341" s="5"/>
      <c r="F341" s="12"/>
      <c r="H341" s="9"/>
      <c r="I341" s="43"/>
      <c r="J341" s="40"/>
      <c r="K341" s="14"/>
      <c r="L341" s="5"/>
      <c r="M341" s="13"/>
      <c r="N341" s="18"/>
      <c r="O341" s="19"/>
      <c r="P341" s="12"/>
      <c r="R341" s="9"/>
      <c r="S341" s="40"/>
      <c r="T341" s="5"/>
    </row>
    <row r="342" spans="3:20" s="7" customFormat="1" ht="13.5" customHeight="1">
      <c r="C342" s="5"/>
      <c r="D342" s="5"/>
      <c r="F342" s="12"/>
      <c r="H342" s="9"/>
      <c r="I342" s="43"/>
      <c r="J342" s="40"/>
      <c r="K342" s="14"/>
      <c r="L342" s="5"/>
      <c r="M342" s="13"/>
      <c r="N342" s="18"/>
      <c r="O342" s="19"/>
      <c r="P342" s="12"/>
      <c r="R342" s="9"/>
      <c r="S342" s="40"/>
      <c r="T342" s="5"/>
    </row>
    <row r="343" spans="3:20" s="7" customFormat="1" ht="13.5" customHeight="1">
      <c r="C343" s="5"/>
      <c r="D343" s="5"/>
      <c r="F343" s="12"/>
      <c r="H343" s="9"/>
      <c r="I343" s="43"/>
      <c r="J343" s="40"/>
      <c r="K343" s="14"/>
      <c r="L343" s="5"/>
      <c r="M343" s="13"/>
      <c r="N343" s="18"/>
      <c r="O343" s="19"/>
      <c r="P343" s="12"/>
      <c r="R343" s="9"/>
      <c r="S343" s="40"/>
      <c r="T343" s="5"/>
    </row>
    <row r="344" spans="3:20" s="7" customFormat="1" ht="13.5" customHeight="1">
      <c r="C344" s="5"/>
      <c r="D344" s="5"/>
      <c r="F344" s="12"/>
      <c r="H344" s="9"/>
      <c r="I344" s="43"/>
      <c r="J344" s="40"/>
      <c r="K344" s="14"/>
      <c r="L344" s="5"/>
      <c r="M344" s="13"/>
      <c r="N344" s="18"/>
      <c r="O344" s="19"/>
      <c r="P344" s="12"/>
      <c r="R344" s="9"/>
      <c r="S344" s="40"/>
      <c r="T344" s="5"/>
    </row>
    <row r="345" spans="3:20" s="7" customFormat="1" ht="13.5" customHeight="1">
      <c r="C345" s="5"/>
      <c r="D345" s="5"/>
      <c r="F345" s="12"/>
      <c r="H345" s="9"/>
      <c r="I345" s="43"/>
      <c r="J345" s="40"/>
      <c r="K345" s="14"/>
      <c r="L345" s="5"/>
      <c r="M345" s="13"/>
      <c r="N345" s="18"/>
      <c r="O345" s="19"/>
      <c r="P345" s="12"/>
      <c r="R345" s="9"/>
      <c r="S345" s="40"/>
      <c r="T345" s="5"/>
    </row>
    <row r="346" spans="3:20" s="7" customFormat="1" ht="13.5" customHeight="1">
      <c r="C346" s="5"/>
      <c r="D346" s="5"/>
      <c r="F346" s="12"/>
      <c r="H346" s="9"/>
      <c r="I346" s="43"/>
      <c r="J346" s="40"/>
      <c r="K346" s="14"/>
      <c r="L346" s="5"/>
      <c r="M346" s="13"/>
      <c r="N346" s="18"/>
      <c r="O346" s="19"/>
      <c r="P346" s="12"/>
      <c r="R346" s="9"/>
      <c r="S346" s="40"/>
      <c r="T346" s="5"/>
    </row>
    <row r="347" spans="3:20" s="7" customFormat="1" ht="13.5" customHeight="1">
      <c r="C347" s="5"/>
      <c r="D347" s="5"/>
      <c r="F347" s="12"/>
      <c r="H347" s="9"/>
      <c r="I347" s="43"/>
      <c r="J347" s="40"/>
      <c r="K347" s="14"/>
      <c r="L347" s="5"/>
      <c r="M347" s="13"/>
      <c r="N347" s="18"/>
      <c r="O347" s="19"/>
      <c r="P347" s="12"/>
      <c r="R347" s="9"/>
      <c r="S347" s="40"/>
      <c r="T347" s="5"/>
    </row>
    <row r="348" spans="3:20" s="7" customFormat="1" ht="13.5" customHeight="1">
      <c r="C348" s="5"/>
      <c r="D348" s="5"/>
      <c r="F348" s="12"/>
      <c r="H348" s="9"/>
      <c r="I348" s="43"/>
      <c r="J348" s="40"/>
      <c r="K348" s="14"/>
      <c r="L348" s="5"/>
      <c r="M348" s="13"/>
      <c r="N348" s="18"/>
      <c r="O348" s="19"/>
      <c r="P348" s="12"/>
      <c r="R348" s="9"/>
      <c r="S348" s="40"/>
      <c r="T348" s="5"/>
    </row>
    <row r="349" spans="3:20" s="7" customFormat="1" ht="13.5" customHeight="1">
      <c r="C349" s="5"/>
      <c r="D349" s="5"/>
      <c r="F349" s="12"/>
      <c r="H349" s="9"/>
      <c r="I349" s="43"/>
      <c r="J349" s="40"/>
      <c r="K349" s="14"/>
      <c r="L349" s="5"/>
      <c r="M349" s="13"/>
      <c r="N349" s="18"/>
      <c r="O349" s="19"/>
      <c r="P349" s="12"/>
      <c r="R349" s="9"/>
      <c r="S349" s="40"/>
      <c r="T349" s="5"/>
    </row>
    <row r="350" spans="3:20" s="7" customFormat="1" ht="13.5" customHeight="1">
      <c r="C350" s="5"/>
      <c r="D350" s="5"/>
      <c r="F350" s="12"/>
      <c r="H350" s="9"/>
      <c r="I350" s="43"/>
      <c r="J350" s="40"/>
      <c r="K350" s="14"/>
      <c r="L350" s="5"/>
      <c r="M350" s="13"/>
      <c r="N350" s="18"/>
      <c r="O350" s="19"/>
      <c r="P350" s="12"/>
      <c r="R350" s="9"/>
      <c r="S350" s="40"/>
      <c r="T350" s="5"/>
    </row>
    <row r="351" spans="3:20" s="7" customFormat="1" ht="13.5" customHeight="1">
      <c r="C351" s="5"/>
      <c r="D351" s="5"/>
      <c r="F351" s="12"/>
      <c r="H351" s="9"/>
      <c r="I351" s="43"/>
      <c r="J351" s="40"/>
      <c r="K351" s="14"/>
      <c r="L351" s="5"/>
      <c r="M351" s="13"/>
      <c r="N351" s="18"/>
      <c r="O351" s="19"/>
      <c r="P351" s="12"/>
      <c r="R351" s="9"/>
      <c r="S351" s="40"/>
      <c r="T351" s="5"/>
    </row>
    <row r="352" spans="3:20" s="7" customFormat="1" ht="13.5" customHeight="1">
      <c r="C352" s="5"/>
      <c r="D352" s="5"/>
      <c r="F352" s="12"/>
      <c r="H352" s="9"/>
      <c r="I352" s="43"/>
      <c r="J352" s="40"/>
      <c r="K352" s="14"/>
      <c r="L352" s="5"/>
      <c r="M352" s="13"/>
      <c r="N352" s="18"/>
      <c r="O352" s="19"/>
      <c r="P352" s="12"/>
      <c r="R352" s="9"/>
      <c r="S352" s="40"/>
      <c r="T352" s="5"/>
    </row>
    <row r="353" spans="3:20" s="7" customFormat="1" ht="13.5" customHeight="1">
      <c r="C353" s="5"/>
      <c r="D353" s="5"/>
      <c r="F353" s="12"/>
      <c r="H353" s="9"/>
      <c r="I353" s="43"/>
      <c r="J353" s="40"/>
      <c r="K353" s="14"/>
      <c r="L353" s="5"/>
      <c r="M353" s="13"/>
      <c r="N353" s="18"/>
      <c r="O353" s="19"/>
      <c r="P353" s="12"/>
      <c r="R353" s="9"/>
      <c r="S353" s="40"/>
      <c r="T353" s="5"/>
    </row>
    <row r="354" spans="3:20" s="7" customFormat="1" ht="13.5" customHeight="1">
      <c r="C354" s="5"/>
      <c r="D354" s="5"/>
      <c r="F354" s="12"/>
      <c r="H354" s="9"/>
      <c r="I354" s="43"/>
      <c r="J354" s="40"/>
      <c r="K354" s="14"/>
      <c r="L354" s="5"/>
      <c r="M354" s="13"/>
      <c r="N354" s="18"/>
      <c r="O354" s="19"/>
      <c r="P354" s="12"/>
      <c r="R354" s="9"/>
      <c r="S354" s="40"/>
      <c r="T354" s="5"/>
    </row>
    <row r="355" spans="3:20" s="7" customFormat="1" ht="13.5" customHeight="1">
      <c r="C355" s="5"/>
      <c r="D355" s="5"/>
      <c r="F355" s="12"/>
      <c r="H355" s="9"/>
      <c r="I355" s="43"/>
      <c r="J355" s="40"/>
      <c r="K355" s="14"/>
      <c r="L355" s="5"/>
      <c r="M355" s="13"/>
      <c r="N355" s="18"/>
      <c r="O355" s="19"/>
      <c r="P355" s="12"/>
      <c r="R355" s="9"/>
      <c r="S355" s="40"/>
      <c r="T355" s="5"/>
    </row>
    <row r="356" spans="3:20" s="7" customFormat="1" ht="13.5" customHeight="1">
      <c r="C356" s="5"/>
      <c r="D356" s="5"/>
      <c r="F356" s="12"/>
      <c r="H356" s="9"/>
      <c r="I356" s="43"/>
      <c r="J356" s="40"/>
      <c r="K356" s="14"/>
      <c r="L356" s="5"/>
      <c r="M356" s="13"/>
      <c r="N356" s="18"/>
      <c r="O356" s="19"/>
      <c r="P356" s="12"/>
      <c r="R356" s="9"/>
      <c r="S356" s="40"/>
      <c r="T356" s="5"/>
    </row>
    <row r="357" spans="3:20" s="7" customFormat="1" ht="13.5" customHeight="1">
      <c r="C357" s="5"/>
      <c r="D357" s="5"/>
      <c r="F357" s="12"/>
      <c r="H357" s="9"/>
      <c r="I357" s="43"/>
      <c r="J357" s="40"/>
      <c r="K357" s="14"/>
      <c r="L357" s="5"/>
      <c r="M357" s="13"/>
      <c r="N357" s="18"/>
      <c r="O357" s="19"/>
      <c r="P357" s="12"/>
      <c r="R357" s="9"/>
      <c r="S357" s="40"/>
      <c r="T357" s="5"/>
    </row>
    <row r="358" spans="3:20" s="7" customFormat="1" ht="13.5" customHeight="1">
      <c r="C358" s="5"/>
      <c r="D358" s="5"/>
      <c r="F358" s="12"/>
      <c r="H358" s="9"/>
      <c r="I358" s="43"/>
      <c r="J358" s="40"/>
      <c r="K358" s="14"/>
      <c r="L358" s="5"/>
      <c r="M358" s="13"/>
      <c r="N358" s="18"/>
      <c r="O358" s="19"/>
      <c r="P358" s="12"/>
      <c r="R358" s="9"/>
      <c r="S358" s="40"/>
      <c r="T358" s="5"/>
    </row>
    <row r="359" spans="3:20" s="7" customFormat="1" ht="13.5" customHeight="1">
      <c r="C359" s="5"/>
      <c r="D359" s="5"/>
      <c r="F359" s="12"/>
      <c r="H359" s="9"/>
      <c r="I359" s="43"/>
      <c r="J359" s="40"/>
      <c r="K359" s="14"/>
      <c r="L359" s="5"/>
      <c r="M359" s="13"/>
      <c r="N359" s="18"/>
      <c r="O359" s="19"/>
      <c r="P359" s="12"/>
      <c r="R359" s="9"/>
      <c r="S359" s="40"/>
      <c r="T359" s="5"/>
    </row>
    <row r="360" spans="3:20" s="7" customFormat="1" ht="13.5" customHeight="1">
      <c r="C360" s="5"/>
      <c r="D360" s="5"/>
      <c r="F360" s="12"/>
      <c r="H360" s="9"/>
      <c r="I360" s="43"/>
      <c r="J360" s="40"/>
      <c r="K360" s="14"/>
      <c r="L360" s="5"/>
      <c r="M360" s="13"/>
      <c r="N360" s="18"/>
      <c r="O360" s="19"/>
      <c r="P360" s="12"/>
      <c r="R360" s="9"/>
      <c r="S360" s="40"/>
      <c r="T360" s="5"/>
    </row>
    <row r="361" spans="3:20" s="7" customFormat="1" ht="13.5" customHeight="1">
      <c r="C361" s="5"/>
      <c r="D361" s="5"/>
      <c r="F361" s="12"/>
      <c r="H361" s="9"/>
      <c r="I361" s="43"/>
      <c r="J361" s="40"/>
      <c r="K361" s="14"/>
      <c r="L361" s="5"/>
      <c r="M361" s="13"/>
      <c r="N361" s="18"/>
      <c r="O361" s="19"/>
      <c r="P361" s="12"/>
      <c r="R361" s="9"/>
      <c r="S361" s="40"/>
      <c r="T361" s="5"/>
    </row>
    <row r="362" spans="3:20" s="7" customFormat="1" ht="13.5" customHeight="1">
      <c r="C362" s="5"/>
      <c r="D362" s="5"/>
      <c r="F362" s="12"/>
      <c r="H362" s="9"/>
      <c r="I362" s="43"/>
      <c r="J362" s="40"/>
      <c r="K362" s="14"/>
      <c r="L362" s="5"/>
      <c r="M362" s="13"/>
      <c r="N362" s="18"/>
      <c r="O362" s="19"/>
      <c r="P362" s="12"/>
      <c r="R362" s="9"/>
      <c r="S362" s="40"/>
      <c r="T362" s="5"/>
    </row>
    <row r="363" spans="3:20" s="7" customFormat="1" ht="13.5" customHeight="1">
      <c r="C363" s="5"/>
      <c r="D363" s="5"/>
      <c r="F363" s="12"/>
      <c r="H363" s="9"/>
      <c r="I363" s="43"/>
      <c r="J363" s="40"/>
      <c r="K363" s="14"/>
      <c r="L363" s="5"/>
      <c r="M363" s="13"/>
      <c r="N363" s="18"/>
      <c r="O363" s="19"/>
      <c r="P363" s="12"/>
      <c r="R363" s="9"/>
      <c r="S363" s="40"/>
      <c r="T363" s="5"/>
    </row>
    <row r="364" spans="3:20" s="7" customFormat="1" ht="13.5" customHeight="1">
      <c r="C364" s="5"/>
      <c r="D364" s="5"/>
      <c r="F364" s="12"/>
      <c r="H364" s="9"/>
      <c r="I364" s="43"/>
      <c r="J364" s="40"/>
      <c r="K364" s="14"/>
      <c r="L364" s="5"/>
      <c r="M364" s="13"/>
      <c r="N364" s="18"/>
      <c r="O364" s="19"/>
      <c r="P364" s="12"/>
      <c r="R364" s="9"/>
      <c r="S364" s="40"/>
      <c r="T364" s="5"/>
    </row>
    <row r="365" spans="3:20" s="7" customFormat="1" ht="13.5" customHeight="1">
      <c r="C365" s="5"/>
      <c r="D365" s="5"/>
      <c r="F365" s="12"/>
      <c r="H365" s="9"/>
      <c r="I365" s="43"/>
      <c r="J365" s="40"/>
      <c r="K365" s="14"/>
      <c r="L365" s="5"/>
      <c r="M365" s="13"/>
      <c r="N365" s="18"/>
      <c r="O365" s="19"/>
      <c r="P365" s="12"/>
      <c r="R365" s="9"/>
      <c r="S365" s="40"/>
      <c r="T365" s="5"/>
    </row>
    <row r="366" spans="3:20" s="7" customFormat="1" ht="13.5" customHeight="1">
      <c r="C366" s="5"/>
      <c r="D366" s="5"/>
      <c r="F366" s="12"/>
      <c r="H366" s="9"/>
      <c r="I366" s="43"/>
      <c r="J366" s="40"/>
      <c r="K366" s="14"/>
      <c r="L366" s="5"/>
      <c r="M366" s="13"/>
      <c r="N366" s="18"/>
      <c r="O366" s="19"/>
      <c r="P366" s="12"/>
      <c r="R366" s="9"/>
      <c r="S366" s="40"/>
      <c r="T366" s="5"/>
    </row>
    <row r="367" spans="3:20" s="7" customFormat="1" ht="13.5" customHeight="1">
      <c r="C367" s="5"/>
      <c r="D367" s="5"/>
      <c r="F367" s="12"/>
      <c r="H367" s="9"/>
      <c r="I367" s="43"/>
      <c r="J367" s="40"/>
      <c r="K367" s="14"/>
      <c r="L367" s="5"/>
      <c r="M367" s="13"/>
      <c r="N367" s="18"/>
      <c r="O367" s="19"/>
      <c r="P367" s="12"/>
      <c r="R367" s="9"/>
      <c r="S367" s="40"/>
      <c r="T367" s="5"/>
    </row>
    <row r="368" spans="3:20" s="7" customFormat="1" ht="13.5" customHeight="1">
      <c r="C368" s="5"/>
      <c r="D368" s="5"/>
      <c r="F368" s="12"/>
      <c r="H368" s="9"/>
      <c r="I368" s="43"/>
      <c r="J368" s="40"/>
      <c r="K368" s="14"/>
      <c r="L368" s="5"/>
      <c r="M368" s="13"/>
      <c r="N368" s="18"/>
      <c r="O368" s="19"/>
      <c r="P368" s="12"/>
      <c r="R368" s="9"/>
      <c r="S368" s="40"/>
      <c r="T368" s="5"/>
    </row>
    <row r="369" spans="3:20" s="7" customFormat="1" ht="13.5" customHeight="1">
      <c r="C369" s="5"/>
      <c r="D369" s="5"/>
      <c r="F369" s="12"/>
      <c r="H369" s="9"/>
      <c r="I369" s="43"/>
      <c r="J369" s="40"/>
      <c r="K369" s="14"/>
      <c r="L369" s="5"/>
      <c r="M369" s="13"/>
      <c r="N369" s="18"/>
      <c r="O369" s="19"/>
      <c r="P369" s="12"/>
      <c r="R369" s="9"/>
      <c r="S369" s="40"/>
      <c r="T369" s="5"/>
    </row>
    <row r="370" spans="3:20" s="7" customFormat="1" ht="13.5" customHeight="1">
      <c r="C370" s="5"/>
      <c r="D370" s="5"/>
      <c r="F370" s="12"/>
      <c r="H370" s="9"/>
      <c r="I370" s="43"/>
      <c r="J370" s="40"/>
      <c r="K370" s="14"/>
      <c r="L370" s="5"/>
      <c r="M370" s="13"/>
      <c r="N370" s="18"/>
      <c r="O370" s="19"/>
      <c r="P370" s="12"/>
      <c r="R370" s="9"/>
      <c r="S370" s="40"/>
      <c r="T370" s="5"/>
    </row>
    <row r="371" spans="3:20" s="7" customFormat="1" ht="13.5" customHeight="1">
      <c r="C371" s="5"/>
      <c r="D371" s="5"/>
      <c r="F371" s="12"/>
      <c r="H371" s="9"/>
      <c r="I371" s="43"/>
      <c r="J371" s="40"/>
      <c r="K371" s="14"/>
      <c r="L371" s="5"/>
      <c r="M371" s="13"/>
      <c r="N371" s="18"/>
      <c r="O371" s="19"/>
      <c r="P371" s="12"/>
      <c r="R371" s="9"/>
      <c r="S371" s="40"/>
      <c r="T371" s="5"/>
    </row>
    <row r="372" spans="3:20" s="7" customFormat="1" ht="13.5" customHeight="1">
      <c r="C372" s="5"/>
      <c r="D372" s="5"/>
      <c r="F372" s="12"/>
      <c r="H372" s="9"/>
      <c r="I372" s="43"/>
      <c r="J372" s="40"/>
      <c r="K372" s="14"/>
      <c r="L372" s="5"/>
      <c r="M372" s="13"/>
      <c r="N372" s="18"/>
      <c r="O372" s="19"/>
      <c r="P372" s="12"/>
      <c r="R372" s="9"/>
      <c r="S372" s="40"/>
      <c r="T372" s="5"/>
    </row>
    <row r="373" spans="3:20" s="7" customFormat="1" ht="13.5" customHeight="1">
      <c r="C373" s="5"/>
      <c r="D373" s="5"/>
      <c r="F373" s="12"/>
      <c r="H373" s="9"/>
      <c r="I373" s="43"/>
      <c r="J373" s="40"/>
      <c r="K373" s="14"/>
      <c r="L373" s="5"/>
      <c r="M373" s="13"/>
      <c r="N373" s="18"/>
      <c r="O373" s="19"/>
      <c r="P373" s="12"/>
      <c r="R373" s="9"/>
      <c r="S373" s="40"/>
      <c r="T373" s="5"/>
    </row>
    <row r="374" spans="3:20" s="7" customFormat="1" ht="13.5" customHeight="1">
      <c r="C374" s="5"/>
      <c r="D374" s="5"/>
      <c r="F374" s="12"/>
      <c r="H374" s="9"/>
      <c r="I374" s="43"/>
      <c r="J374" s="40"/>
      <c r="K374" s="14"/>
      <c r="L374" s="5"/>
      <c r="M374" s="13"/>
      <c r="N374" s="18"/>
      <c r="O374" s="19"/>
      <c r="P374" s="12"/>
      <c r="R374" s="9"/>
      <c r="S374" s="40"/>
      <c r="T374" s="5"/>
    </row>
    <row r="375" spans="3:20" s="7" customFormat="1" ht="13.5" customHeight="1">
      <c r="C375" s="5"/>
      <c r="D375" s="5"/>
      <c r="F375" s="12"/>
      <c r="H375" s="9"/>
      <c r="I375" s="43"/>
      <c r="J375" s="40"/>
      <c r="K375" s="14"/>
      <c r="L375" s="5"/>
      <c r="M375" s="13"/>
      <c r="N375" s="18"/>
      <c r="O375" s="19"/>
      <c r="P375" s="12"/>
      <c r="R375" s="9"/>
      <c r="S375" s="40"/>
      <c r="T375" s="5"/>
    </row>
    <row r="376" spans="3:20" s="7" customFormat="1" ht="13.5" customHeight="1">
      <c r="C376" s="5"/>
      <c r="D376" s="5"/>
      <c r="F376" s="12"/>
      <c r="H376" s="9"/>
      <c r="I376" s="43"/>
      <c r="J376" s="40"/>
      <c r="K376" s="14"/>
      <c r="L376" s="5"/>
      <c r="M376" s="13"/>
      <c r="N376" s="18"/>
      <c r="O376" s="19"/>
      <c r="P376" s="12"/>
      <c r="R376" s="9"/>
      <c r="S376" s="40"/>
      <c r="T376" s="5"/>
    </row>
    <row r="377" spans="3:20" s="7" customFormat="1" ht="13.5" customHeight="1">
      <c r="C377" s="5"/>
      <c r="D377" s="5"/>
      <c r="F377" s="12"/>
      <c r="H377" s="9"/>
      <c r="I377" s="43"/>
      <c r="J377" s="40"/>
      <c r="K377" s="14"/>
      <c r="L377" s="5"/>
      <c r="M377" s="13"/>
      <c r="N377" s="18"/>
      <c r="O377" s="19"/>
      <c r="P377" s="12"/>
      <c r="R377" s="9"/>
      <c r="S377" s="40"/>
      <c r="T377" s="5"/>
    </row>
    <row r="378" spans="3:20" s="7" customFormat="1" ht="13.5" customHeight="1">
      <c r="C378" s="5"/>
      <c r="D378" s="5"/>
      <c r="F378" s="12"/>
      <c r="H378" s="9"/>
      <c r="I378" s="43"/>
      <c r="J378" s="40"/>
      <c r="K378" s="14"/>
      <c r="L378" s="5"/>
      <c r="M378" s="13"/>
      <c r="N378" s="18"/>
      <c r="O378" s="19"/>
      <c r="P378" s="12"/>
      <c r="R378" s="9"/>
      <c r="S378" s="40"/>
      <c r="T378" s="5"/>
    </row>
    <row r="379" spans="3:20" s="7" customFormat="1" ht="13.5" customHeight="1">
      <c r="C379" s="5"/>
      <c r="D379" s="5"/>
      <c r="F379" s="12"/>
      <c r="H379" s="9"/>
      <c r="I379" s="43"/>
      <c r="J379" s="40"/>
      <c r="K379" s="14"/>
      <c r="L379" s="5"/>
      <c r="M379" s="13"/>
      <c r="N379" s="18"/>
      <c r="O379" s="19"/>
      <c r="P379" s="12"/>
      <c r="R379" s="9"/>
      <c r="S379" s="40"/>
      <c r="T379" s="5"/>
    </row>
    <row r="380" spans="3:20" s="7" customFormat="1" ht="13.5" customHeight="1">
      <c r="C380" s="5"/>
      <c r="D380" s="5"/>
      <c r="F380" s="12"/>
      <c r="H380" s="9"/>
      <c r="I380" s="43"/>
      <c r="J380" s="40"/>
      <c r="K380" s="14"/>
      <c r="L380" s="5"/>
      <c r="M380" s="13"/>
      <c r="N380" s="18"/>
      <c r="O380" s="19"/>
      <c r="P380" s="12"/>
      <c r="R380" s="9"/>
      <c r="S380" s="40"/>
      <c r="T380" s="5"/>
    </row>
    <row r="381" spans="3:20" s="7" customFormat="1" ht="13.5" customHeight="1">
      <c r="C381" s="5"/>
      <c r="D381" s="5"/>
      <c r="F381" s="12"/>
      <c r="H381" s="9"/>
      <c r="I381" s="43"/>
      <c r="J381" s="40"/>
      <c r="K381" s="14"/>
      <c r="L381" s="5"/>
      <c r="M381" s="13"/>
      <c r="N381" s="18"/>
      <c r="O381" s="19"/>
      <c r="P381" s="12"/>
      <c r="R381" s="9"/>
      <c r="S381" s="40"/>
      <c r="T381" s="5"/>
    </row>
    <row r="382" spans="3:20" s="7" customFormat="1" ht="13.5" customHeight="1">
      <c r="C382" s="5"/>
      <c r="D382" s="5"/>
      <c r="F382" s="12"/>
      <c r="H382" s="9"/>
      <c r="I382" s="43"/>
      <c r="J382" s="40"/>
      <c r="K382" s="14"/>
      <c r="L382" s="5"/>
      <c r="M382" s="13"/>
      <c r="N382" s="18"/>
      <c r="O382" s="19"/>
      <c r="P382" s="12"/>
      <c r="R382" s="9"/>
      <c r="S382" s="40"/>
      <c r="T382" s="5"/>
    </row>
    <row r="383" spans="3:20" s="7" customFormat="1" ht="13.5" customHeight="1">
      <c r="C383" s="5"/>
      <c r="D383" s="5"/>
      <c r="F383" s="12"/>
      <c r="H383" s="9"/>
      <c r="I383" s="43"/>
      <c r="J383" s="40"/>
      <c r="K383" s="14"/>
      <c r="L383" s="5"/>
      <c r="M383" s="13"/>
      <c r="N383" s="18"/>
      <c r="O383" s="19"/>
      <c r="P383" s="12"/>
      <c r="R383" s="9"/>
      <c r="S383" s="40"/>
      <c r="T383" s="5"/>
    </row>
    <row r="384" spans="3:20" s="7" customFormat="1" ht="13.5" customHeight="1">
      <c r="C384" s="5"/>
      <c r="D384" s="5"/>
      <c r="F384" s="12"/>
      <c r="H384" s="9"/>
      <c r="I384" s="43"/>
      <c r="J384" s="40"/>
      <c r="K384" s="14"/>
      <c r="L384" s="5"/>
      <c r="M384" s="13"/>
      <c r="N384" s="18"/>
      <c r="O384" s="19"/>
      <c r="P384" s="12"/>
      <c r="R384" s="9"/>
      <c r="S384" s="40"/>
      <c r="T384" s="5"/>
    </row>
    <row r="385" spans="3:20" s="7" customFormat="1" ht="13.5" customHeight="1">
      <c r="C385" s="5"/>
      <c r="D385" s="5"/>
      <c r="F385" s="12"/>
      <c r="H385" s="9"/>
      <c r="I385" s="43"/>
      <c r="J385" s="40"/>
      <c r="K385" s="14"/>
      <c r="L385" s="5"/>
      <c r="M385" s="13"/>
      <c r="N385" s="18"/>
      <c r="O385" s="19"/>
      <c r="P385" s="12"/>
      <c r="R385" s="9"/>
      <c r="S385" s="40"/>
      <c r="T385" s="5"/>
    </row>
    <row r="386" spans="3:20" s="7" customFormat="1" ht="13.5" customHeight="1">
      <c r="C386" s="5"/>
      <c r="D386" s="5"/>
      <c r="F386" s="12"/>
      <c r="H386" s="9"/>
      <c r="I386" s="43"/>
      <c r="J386" s="40"/>
      <c r="K386" s="14"/>
      <c r="L386" s="5"/>
      <c r="M386" s="13"/>
      <c r="N386" s="18"/>
      <c r="O386" s="19"/>
      <c r="P386" s="12"/>
      <c r="R386" s="9"/>
      <c r="S386" s="40"/>
      <c r="T386" s="5"/>
    </row>
    <row r="387" spans="3:20" s="7" customFormat="1" ht="13.5" customHeight="1">
      <c r="C387" s="5"/>
      <c r="D387" s="5"/>
      <c r="F387" s="12"/>
      <c r="H387" s="9"/>
      <c r="I387" s="43"/>
      <c r="J387" s="40"/>
      <c r="K387" s="14"/>
      <c r="L387" s="5"/>
      <c r="M387" s="13"/>
      <c r="N387" s="18"/>
      <c r="O387" s="19"/>
      <c r="P387" s="12"/>
      <c r="R387" s="9"/>
      <c r="S387" s="40"/>
      <c r="T387" s="5"/>
    </row>
    <row r="388" spans="3:20" s="7" customFormat="1" ht="13.5" customHeight="1">
      <c r="C388" s="5"/>
      <c r="D388" s="5"/>
      <c r="F388" s="12"/>
      <c r="H388" s="9"/>
      <c r="I388" s="43"/>
      <c r="J388" s="40"/>
      <c r="K388" s="14"/>
      <c r="L388" s="5"/>
      <c r="M388" s="13"/>
      <c r="N388" s="18"/>
      <c r="O388" s="19"/>
      <c r="P388" s="12"/>
      <c r="R388" s="9"/>
      <c r="S388" s="40"/>
      <c r="T388" s="5"/>
    </row>
    <row r="389" spans="3:20" s="7" customFormat="1" ht="13.5" customHeight="1">
      <c r="C389" s="5"/>
      <c r="D389" s="5"/>
      <c r="F389" s="12"/>
      <c r="H389" s="9"/>
      <c r="I389" s="43"/>
      <c r="J389" s="40"/>
      <c r="K389" s="14"/>
      <c r="L389" s="5"/>
      <c r="M389" s="13"/>
      <c r="N389" s="18"/>
      <c r="O389" s="19"/>
      <c r="P389" s="12"/>
      <c r="R389" s="9"/>
      <c r="S389" s="40"/>
      <c r="T389" s="5"/>
    </row>
    <row r="390" spans="3:20" s="7" customFormat="1" ht="13.5" customHeight="1">
      <c r="C390" s="5"/>
      <c r="D390" s="5"/>
      <c r="F390" s="12"/>
      <c r="H390" s="9"/>
      <c r="I390" s="43"/>
      <c r="J390" s="40"/>
      <c r="K390" s="14"/>
      <c r="L390" s="5"/>
      <c r="M390" s="13"/>
      <c r="N390" s="18"/>
      <c r="O390" s="19"/>
      <c r="P390" s="12"/>
      <c r="R390" s="9"/>
      <c r="S390" s="40"/>
      <c r="T390" s="5"/>
    </row>
    <row r="391" spans="3:20" s="7" customFormat="1" ht="13.5" customHeight="1">
      <c r="C391" s="5"/>
      <c r="D391" s="5"/>
      <c r="F391" s="12"/>
      <c r="H391" s="9"/>
      <c r="I391" s="43"/>
      <c r="J391" s="40"/>
      <c r="K391" s="14"/>
      <c r="L391" s="5"/>
      <c r="M391" s="13"/>
      <c r="N391" s="18"/>
      <c r="O391" s="19"/>
      <c r="P391" s="12"/>
      <c r="R391" s="9"/>
      <c r="S391" s="40"/>
      <c r="T391" s="5"/>
    </row>
    <row r="392" spans="3:20" s="7" customFormat="1" ht="13.5" customHeight="1">
      <c r="C392" s="5"/>
      <c r="D392" s="5"/>
      <c r="F392" s="12"/>
      <c r="H392" s="9"/>
      <c r="I392" s="43"/>
      <c r="J392" s="40"/>
      <c r="K392" s="14"/>
      <c r="L392" s="5"/>
      <c r="M392" s="13"/>
      <c r="N392" s="18"/>
      <c r="O392" s="19"/>
      <c r="P392" s="12"/>
      <c r="R392" s="9"/>
      <c r="S392" s="40"/>
      <c r="T392" s="5"/>
    </row>
    <row r="393" spans="3:20" s="7" customFormat="1" ht="13.5" customHeight="1">
      <c r="C393" s="5"/>
      <c r="D393" s="5"/>
      <c r="F393" s="12"/>
      <c r="H393" s="9"/>
      <c r="I393" s="43"/>
      <c r="J393" s="40"/>
      <c r="K393" s="14"/>
      <c r="L393" s="5"/>
      <c r="M393" s="13"/>
      <c r="N393" s="18"/>
      <c r="O393" s="19"/>
      <c r="P393" s="12"/>
      <c r="R393" s="9"/>
      <c r="S393" s="40"/>
      <c r="T393" s="5"/>
    </row>
    <row r="394" spans="3:20" s="7" customFormat="1" ht="13.5" customHeight="1">
      <c r="C394" s="5"/>
      <c r="D394" s="5"/>
      <c r="F394" s="12"/>
      <c r="H394" s="9"/>
      <c r="I394" s="43"/>
      <c r="J394" s="40"/>
      <c r="K394" s="14"/>
      <c r="L394" s="5"/>
      <c r="M394" s="13"/>
      <c r="N394" s="18"/>
      <c r="O394" s="19"/>
      <c r="P394" s="12"/>
      <c r="R394" s="9"/>
      <c r="S394" s="40"/>
      <c r="T394" s="5"/>
    </row>
    <row r="395" spans="3:20" s="7" customFormat="1" ht="13.5" customHeight="1">
      <c r="C395" s="5"/>
      <c r="D395" s="5"/>
      <c r="F395" s="12"/>
      <c r="H395" s="9"/>
      <c r="I395" s="43"/>
      <c r="J395" s="40"/>
      <c r="K395" s="14"/>
      <c r="L395" s="5"/>
      <c r="M395" s="13"/>
      <c r="N395" s="18"/>
      <c r="O395" s="19"/>
      <c r="P395" s="12"/>
      <c r="R395" s="9"/>
      <c r="S395" s="40"/>
      <c r="T395" s="5"/>
    </row>
    <row r="396" spans="3:20" s="7" customFormat="1" ht="13.5" customHeight="1">
      <c r="C396" s="5"/>
      <c r="D396" s="5"/>
      <c r="F396" s="12"/>
      <c r="H396" s="9"/>
      <c r="I396" s="43"/>
      <c r="J396" s="40"/>
      <c r="K396" s="14"/>
      <c r="L396" s="5"/>
      <c r="M396" s="13"/>
      <c r="N396" s="18"/>
      <c r="O396" s="19"/>
      <c r="P396" s="12"/>
      <c r="R396" s="9"/>
      <c r="S396" s="40"/>
      <c r="T396" s="5"/>
    </row>
    <row r="397" spans="3:20" s="7" customFormat="1" ht="13.5" customHeight="1">
      <c r="C397" s="5"/>
      <c r="D397" s="5"/>
      <c r="F397" s="12"/>
      <c r="H397" s="9"/>
      <c r="I397" s="43"/>
      <c r="J397" s="40"/>
      <c r="K397" s="14"/>
      <c r="L397" s="5"/>
      <c r="M397" s="13"/>
      <c r="N397" s="18"/>
      <c r="O397" s="19"/>
      <c r="P397" s="12"/>
      <c r="R397" s="9"/>
      <c r="S397" s="40"/>
      <c r="T397" s="5"/>
    </row>
    <row r="398" spans="3:20" s="7" customFormat="1" ht="13.5" customHeight="1">
      <c r="C398" s="5"/>
      <c r="D398" s="5"/>
      <c r="F398" s="12"/>
      <c r="H398" s="9"/>
      <c r="I398" s="43"/>
      <c r="J398" s="40"/>
      <c r="K398" s="14"/>
      <c r="L398" s="5"/>
      <c r="M398" s="13"/>
      <c r="N398" s="18"/>
      <c r="O398" s="19"/>
      <c r="P398" s="12"/>
      <c r="R398" s="9"/>
      <c r="S398" s="40"/>
      <c r="T398" s="5"/>
    </row>
    <row r="399" spans="3:20" s="7" customFormat="1" ht="13.5" customHeight="1">
      <c r="C399" s="5"/>
      <c r="D399" s="5"/>
      <c r="F399" s="12"/>
      <c r="H399" s="9"/>
      <c r="I399" s="43"/>
      <c r="J399" s="40"/>
      <c r="K399" s="14"/>
      <c r="L399" s="5"/>
      <c r="M399" s="13"/>
      <c r="N399" s="18"/>
      <c r="O399" s="19"/>
      <c r="P399" s="12"/>
      <c r="R399" s="9"/>
      <c r="S399" s="40"/>
      <c r="T399" s="5"/>
    </row>
    <row r="400" spans="3:20" s="7" customFormat="1" ht="13.5" customHeight="1">
      <c r="C400" s="5"/>
      <c r="D400" s="5"/>
      <c r="F400" s="12"/>
      <c r="H400" s="9"/>
      <c r="I400" s="43"/>
      <c r="J400" s="40"/>
      <c r="K400" s="14"/>
      <c r="L400" s="5"/>
      <c r="M400" s="13"/>
      <c r="N400" s="18"/>
      <c r="O400" s="19"/>
      <c r="P400" s="12"/>
      <c r="R400" s="9"/>
      <c r="S400" s="40"/>
      <c r="T400" s="5"/>
    </row>
    <row r="401" spans="3:20" s="7" customFormat="1" ht="13.5" customHeight="1">
      <c r="C401" s="5"/>
      <c r="D401" s="5"/>
      <c r="F401" s="12"/>
      <c r="H401" s="9"/>
      <c r="I401" s="43"/>
      <c r="J401" s="40"/>
      <c r="K401" s="14"/>
      <c r="L401" s="5"/>
      <c r="M401" s="13"/>
      <c r="N401" s="18"/>
      <c r="O401" s="19"/>
      <c r="P401" s="12"/>
      <c r="R401" s="9"/>
      <c r="S401" s="40"/>
      <c r="T401" s="5"/>
    </row>
    <row r="402" spans="3:20" s="7" customFormat="1" ht="13.5" customHeight="1">
      <c r="C402" s="5"/>
      <c r="D402" s="5"/>
      <c r="F402" s="12"/>
      <c r="H402" s="9"/>
      <c r="I402" s="43"/>
      <c r="J402" s="40"/>
      <c r="K402" s="14"/>
      <c r="L402" s="5"/>
      <c r="M402" s="13"/>
      <c r="N402" s="18"/>
      <c r="O402" s="19"/>
      <c r="P402" s="12"/>
      <c r="R402" s="9"/>
      <c r="S402" s="40"/>
      <c r="T402" s="5"/>
    </row>
    <row r="403" spans="3:20" s="7" customFormat="1" ht="13.5" customHeight="1">
      <c r="C403" s="5"/>
      <c r="D403" s="5"/>
      <c r="F403" s="12"/>
      <c r="H403" s="9"/>
      <c r="I403" s="43"/>
      <c r="J403" s="40"/>
      <c r="K403" s="14"/>
      <c r="L403" s="5"/>
      <c r="M403" s="13"/>
      <c r="N403" s="18"/>
      <c r="O403" s="19"/>
      <c r="P403" s="12"/>
      <c r="R403" s="9"/>
      <c r="S403" s="40"/>
      <c r="T403" s="5"/>
    </row>
    <row r="404" spans="3:20" s="7" customFormat="1" ht="13.5" customHeight="1">
      <c r="C404" s="5"/>
      <c r="D404" s="5"/>
      <c r="F404" s="12"/>
      <c r="H404" s="9"/>
      <c r="I404" s="43"/>
      <c r="J404" s="40"/>
      <c r="K404" s="14"/>
      <c r="L404" s="5"/>
      <c r="M404" s="13"/>
      <c r="N404" s="18"/>
      <c r="O404" s="19"/>
      <c r="P404" s="12"/>
      <c r="R404" s="9"/>
      <c r="S404" s="40"/>
      <c r="T404" s="5"/>
    </row>
    <row r="405" spans="3:20" s="7" customFormat="1" ht="13.5" customHeight="1">
      <c r="C405" s="5"/>
      <c r="D405" s="5"/>
      <c r="F405" s="12"/>
      <c r="H405" s="9"/>
      <c r="I405" s="43"/>
      <c r="J405" s="40"/>
      <c r="K405" s="14"/>
      <c r="L405" s="5"/>
      <c r="M405" s="13"/>
      <c r="N405" s="18"/>
      <c r="O405" s="19"/>
      <c r="P405" s="12"/>
      <c r="R405" s="9"/>
      <c r="S405" s="40"/>
      <c r="T405" s="5"/>
    </row>
    <row r="406" spans="3:20" s="7" customFormat="1" ht="13.5" customHeight="1">
      <c r="C406" s="5"/>
      <c r="D406" s="5"/>
      <c r="F406" s="12"/>
      <c r="H406" s="9"/>
      <c r="I406" s="43"/>
      <c r="J406" s="40"/>
      <c r="K406" s="14"/>
      <c r="L406" s="5"/>
      <c r="M406" s="13"/>
      <c r="N406" s="18"/>
      <c r="O406" s="19"/>
      <c r="P406" s="12"/>
      <c r="R406" s="9"/>
      <c r="S406" s="40"/>
      <c r="T406" s="5"/>
    </row>
    <row r="407" spans="3:20" s="7" customFormat="1" ht="13.5" customHeight="1">
      <c r="C407" s="5"/>
      <c r="D407" s="5"/>
      <c r="F407" s="12"/>
      <c r="H407" s="9"/>
      <c r="I407" s="43"/>
      <c r="J407" s="40"/>
      <c r="K407" s="14"/>
      <c r="L407" s="5"/>
      <c r="M407" s="13"/>
      <c r="N407" s="18"/>
      <c r="O407" s="19"/>
      <c r="P407" s="12"/>
      <c r="R407" s="9"/>
      <c r="S407" s="40"/>
      <c r="T407" s="5"/>
    </row>
    <row r="408" spans="3:20" s="7" customFormat="1" ht="13.5" customHeight="1">
      <c r="C408" s="5"/>
      <c r="D408" s="5"/>
      <c r="F408" s="12"/>
      <c r="H408" s="9"/>
      <c r="I408" s="43"/>
      <c r="J408" s="40"/>
      <c r="K408" s="14"/>
      <c r="L408" s="5"/>
      <c r="M408" s="13"/>
      <c r="N408" s="18"/>
      <c r="O408" s="19"/>
      <c r="P408" s="12"/>
      <c r="R408" s="9"/>
      <c r="S408" s="40"/>
      <c r="T408" s="5"/>
    </row>
    <row r="409" spans="3:20" s="7" customFormat="1" ht="13.5" customHeight="1">
      <c r="C409" s="5"/>
      <c r="D409" s="5"/>
      <c r="F409" s="12"/>
      <c r="H409" s="9"/>
      <c r="I409" s="43"/>
      <c r="J409" s="40"/>
      <c r="K409" s="14"/>
      <c r="L409" s="5"/>
      <c r="M409" s="13"/>
      <c r="N409" s="18"/>
      <c r="O409" s="19"/>
      <c r="P409" s="12"/>
      <c r="R409" s="9"/>
      <c r="S409" s="40"/>
      <c r="T409" s="5"/>
    </row>
    <row r="410" spans="3:20" s="7" customFormat="1" ht="13.5" customHeight="1">
      <c r="C410" s="5"/>
      <c r="D410" s="5"/>
      <c r="F410" s="12"/>
      <c r="H410" s="9"/>
      <c r="I410" s="43"/>
      <c r="J410" s="40"/>
      <c r="K410" s="14"/>
      <c r="L410" s="5"/>
      <c r="M410" s="13"/>
      <c r="N410" s="18"/>
      <c r="O410" s="19"/>
      <c r="P410" s="12"/>
      <c r="R410" s="9"/>
      <c r="S410" s="40"/>
      <c r="T410" s="5"/>
    </row>
    <row r="411" spans="3:20" s="7" customFormat="1" ht="13.5" customHeight="1">
      <c r="C411" s="5"/>
      <c r="D411" s="5"/>
      <c r="F411" s="12"/>
      <c r="H411" s="9"/>
      <c r="I411" s="43"/>
      <c r="J411" s="40"/>
      <c r="K411" s="14"/>
      <c r="L411" s="5"/>
      <c r="M411" s="13"/>
      <c r="N411" s="18"/>
      <c r="O411" s="19"/>
      <c r="P411" s="12"/>
      <c r="R411" s="9"/>
      <c r="S411" s="40"/>
      <c r="T411" s="5"/>
    </row>
    <row r="412" spans="3:20" s="7" customFormat="1" ht="13.5" customHeight="1">
      <c r="C412" s="5"/>
      <c r="D412" s="5"/>
      <c r="F412" s="12"/>
      <c r="H412" s="9"/>
      <c r="I412" s="43"/>
      <c r="J412" s="40"/>
      <c r="K412" s="14"/>
      <c r="L412" s="5"/>
      <c r="M412" s="13"/>
      <c r="N412" s="18"/>
      <c r="O412" s="19"/>
      <c r="P412" s="12"/>
      <c r="R412" s="9"/>
      <c r="S412" s="40"/>
      <c r="T412" s="5"/>
    </row>
    <row r="413" spans="3:20" s="7" customFormat="1" ht="13.5" customHeight="1">
      <c r="C413" s="5"/>
      <c r="D413" s="5"/>
      <c r="F413" s="12"/>
      <c r="H413" s="9"/>
      <c r="I413" s="43"/>
      <c r="J413" s="40"/>
      <c r="K413" s="14"/>
      <c r="L413" s="5"/>
      <c r="M413" s="13"/>
      <c r="N413" s="18"/>
      <c r="O413" s="19"/>
      <c r="P413" s="12"/>
      <c r="R413" s="9"/>
      <c r="S413" s="40"/>
      <c r="T413" s="5"/>
    </row>
    <row r="414" spans="3:20" s="7" customFormat="1" ht="13.5" customHeight="1">
      <c r="C414" s="5"/>
      <c r="D414" s="5"/>
      <c r="F414" s="12"/>
      <c r="H414" s="9"/>
      <c r="I414" s="43"/>
      <c r="J414" s="40"/>
      <c r="K414" s="14"/>
      <c r="L414" s="5"/>
      <c r="M414" s="13"/>
      <c r="N414" s="18"/>
      <c r="O414" s="19"/>
      <c r="P414" s="12"/>
      <c r="R414" s="9"/>
      <c r="S414" s="40"/>
      <c r="T414" s="5"/>
    </row>
    <row r="415" spans="3:20" s="7" customFormat="1" ht="13.5" customHeight="1">
      <c r="C415" s="5"/>
      <c r="D415" s="5"/>
      <c r="F415" s="12"/>
      <c r="H415" s="9"/>
      <c r="I415" s="43"/>
      <c r="J415" s="40"/>
      <c r="K415" s="14"/>
      <c r="L415" s="5"/>
      <c r="M415" s="13"/>
      <c r="N415" s="18"/>
      <c r="O415" s="19"/>
      <c r="P415" s="12"/>
      <c r="R415" s="9"/>
      <c r="S415" s="40"/>
      <c r="T415" s="5"/>
    </row>
    <row r="416" spans="3:20" s="7" customFormat="1" ht="13.5" customHeight="1">
      <c r="C416" s="5"/>
      <c r="D416" s="5"/>
      <c r="F416" s="12"/>
      <c r="H416" s="9"/>
      <c r="I416" s="43"/>
      <c r="J416" s="40"/>
      <c r="K416" s="14"/>
      <c r="L416" s="5"/>
      <c r="M416" s="13"/>
      <c r="N416" s="18"/>
      <c r="O416" s="19"/>
      <c r="P416" s="12"/>
      <c r="R416" s="9"/>
      <c r="S416" s="40"/>
      <c r="T416" s="5"/>
    </row>
    <row r="417" spans="3:20" s="7" customFormat="1" ht="13.5" customHeight="1">
      <c r="C417" s="5"/>
      <c r="D417" s="5"/>
      <c r="F417" s="12"/>
      <c r="H417" s="9"/>
      <c r="I417" s="43"/>
      <c r="J417" s="40"/>
      <c r="K417" s="14"/>
      <c r="L417" s="5"/>
      <c r="M417" s="13"/>
      <c r="N417" s="18"/>
      <c r="O417" s="19"/>
      <c r="P417" s="12"/>
      <c r="R417" s="9"/>
      <c r="S417" s="40"/>
      <c r="T417" s="5"/>
    </row>
    <row r="418" spans="3:20" s="7" customFormat="1" ht="13.5" customHeight="1">
      <c r="C418" s="5"/>
      <c r="D418" s="5"/>
      <c r="F418" s="12"/>
      <c r="H418" s="9"/>
      <c r="I418" s="43"/>
      <c r="J418" s="40"/>
      <c r="K418" s="14"/>
      <c r="L418" s="5"/>
      <c r="M418" s="13"/>
      <c r="N418" s="18"/>
      <c r="O418" s="19"/>
      <c r="P418" s="12"/>
      <c r="R418" s="9"/>
      <c r="S418" s="40"/>
      <c r="T418" s="5"/>
    </row>
    <row r="419" spans="3:20" s="7" customFormat="1" ht="13.5" customHeight="1">
      <c r="C419" s="5"/>
      <c r="D419" s="5"/>
      <c r="F419" s="12"/>
      <c r="H419" s="9"/>
      <c r="I419" s="43"/>
      <c r="J419" s="40"/>
      <c r="K419" s="14"/>
      <c r="L419" s="5"/>
      <c r="M419" s="13"/>
      <c r="N419" s="18"/>
      <c r="O419" s="19"/>
      <c r="P419" s="12"/>
      <c r="R419" s="9"/>
      <c r="S419" s="40"/>
      <c r="T419" s="5"/>
    </row>
    <row r="420" spans="3:20" s="7" customFormat="1" ht="13.5" customHeight="1">
      <c r="C420" s="5"/>
      <c r="D420" s="5"/>
      <c r="F420" s="12"/>
      <c r="H420" s="9"/>
      <c r="I420" s="43"/>
      <c r="J420" s="40"/>
      <c r="K420" s="14"/>
      <c r="L420" s="5"/>
      <c r="M420" s="13"/>
      <c r="N420" s="18"/>
      <c r="O420" s="19"/>
      <c r="P420" s="12"/>
      <c r="R420" s="9"/>
      <c r="S420" s="40"/>
      <c r="T420" s="5"/>
    </row>
    <row r="421" spans="3:20" s="7" customFormat="1" ht="13.5" customHeight="1">
      <c r="C421" s="5"/>
      <c r="D421" s="5"/>
      <c r="F421" s="12"/>
      <c r="H421" s="9"/>
      <c r="I421" s="43"/>
      <c r="J421" s="40"/>
      <c r="K421" s="14"/>
      <c r="L421" s="5"/>
      <c r="M421" s="13"/>
      <c r="N421" s="18"/>
      <c r="O421" s="19"/>
      <c r="P421" s="12"/>
      <c r="R421" s="9"/>
      <c r="S421" s="40"/>
      <c r="T421" s="5"/>
    </row>
    <row r="422" spans="3:20" s="7" customFormat="1" ht="13.5" customHeight="1">
      <c r="C422" s="5"/>
      <c r="D422" s="5"/>
      <c r="F422" s="12"/>
      <c r="H422" s="9"/>
      <c r="I422" s="43"/>
      <c r="J422" s="40"/>
      <c r="K422" s="14"/>
      <c r="L422" s="5"/>
      <c r="M422" s="13"/>
      <c r="N422" s="18"/>
      <c r="O422" s="19"/>
      <c r="P422" s="12"/>
      <c r="R422" s="9"/>
      <c r="S422" s="40"/>
      <c r="T422" s="5"/>
    </row>
    <row r="423" spans="3:20" s="7" customFormat="1" ht="13.5" customHeight="1">
      <c r="C423" s="5"/>
      <c r="D423" s="5"/>
      <c r="F423" s="12"/>
      <c r="H423" s="9"/>
      <c r="I423" s="43"/>
      <c r="J423" s="40"/>
      <c r="K423" s="14"/>
      <c r="L423" s="5"/>
      <c r="M423" s="13"/>
      <c r="N423" s="18"/>
      <c r="O423" s="19"/>
      <c r="P423" s="12"/>
      <c r="R423" s="9"/>
      <c r="S423" s="40"/>
      <c r="T423" s="5"/>
    </row>
    <row r="424" spans="3:20" s="7" customFormat="1" ht="13.5" customHeight="1">
      <c r="C424" s="5"/>
      <c r="D424" s="5"/>
      <c r="F424" s="12"/>
      <c r="H424" s="9"/>
      <c r="I424" s="43"/>
      <c r="J424" s="40"/>
      <c r="K424" s="14"/>
      <c r="L424" s="5"/>
      <c r="M424" s="13"/>
      <c r="N424" s="18"/>
      <c r="O424" s="19"/>
      <c r="P424" s="12"/>
      <c r="R424" s="9"/>
      <c r="S424" s="40"/>
      <c r="T424" s="5"/>
    </row>
    <row r="425" spans="3:20" s="7" customFormat="1" ht="13.5" customHeight="1">
      <c r="C425" s="5"/>
      <c r="D425" s="5"/>
      <c r="F425" s="12"/>
      <c r="H425" s="9"/>
      <c r="I425" s="43"/>
      <c r="J425" s="40"/>
      <c r="K425" s="14"/>
      <c r="L425" s="5"/>
      <c r="M425" s="13"/>
      <c r="N425" s="18"/>
      <c r="O425" s="19"/>
      <c r="P425" s="12"/>
      <c r="R425" s="9"/>
      <c r="S425" s="40"/>
      <c r="T425" s="5"/>
    </row>
    <row r="426" spans="3:20" s="7" customFormat="1" ht="13.5" customHeight="1">
      <c r="C426" s="5"/>
      <c r="D426" s="5"/>
      <c r="F426" s="12"/>
      <c r="H426" s="9"/>
      <c r="I426" s="43"/>
      <c r="J426" s="40"/>
      <c r="K426" s="14"/>
      <c r="L426" s="5"/>
      <c r="M426" s="13"/>
      <c r="N426" s="18"/>
      <c r="O426" s="19"/>
      <c r="P426" s="12"/>
      <c r="R426" s="9"/>
      <c r="S426" s="40"/>
      <c r="T426" s="5"/>
    </row>
    <row r="427" spans="3:20" s="7" customFormat="1" ht="13.5" customHeight="1">
      <c r="C427" s="5"/>
      <c r="D427" s="5"/>
      <c r="F427" s="12"/>
      <c r="H427" s="9"/>
      <c r="I427" s="43"/>
      <c r="J427" s="40"/>
      <c r="K427" s="14"/>
      <c r="L427" s="5"/>
      <c r="M427" s="13"/>
      <c r="N427" s="18"/>
      <c r="O427" s="19"/>
      <c r="P427" s="12"/>
      <c r="R427" s="9"/>
      <c r="S427" s="40"/>
      <c r="T427" s="5"/>
    </row>
    <row r="428" spans="3:20" s="7" customFormat="1" ht="13.5" customHeight="1">
      <c r="C428" s="5"/>
      <c r="D428" s="5"/>
      <c r="F428" s="12"/>
      <c r="H428" s="9"/>
      <c r="I428" s="43"/>
      <c r="J428" s="40"/>
      <c r="K428" s="14"/>
      <c r="L428" s="5"/>
      <c r="M428" s="13"/>
      <c r="N428" s="18"/>
      <c r="O428" s="19"/>
      <c r="P428" s="12"/>
      <c r="R428" s="9"/>
      <c r="S428" s="40"/>
      <c r="T428" s="5"/>
    </row>
    <row r="429" spans="3:20" s="7" customFormat="1" ht="13.5" customHeight="1">
      <c r="C429" s="5"/>
      <c r="D429" s="5"/>
      <c r="F429" s="12"/>
      <c r="H429" s="9"/>
      <c r="I429" s="43"/>
      <c r="J429" s="40"/>
      <c r="K429" s="14"/>
      <c r="L429" s="5"/>
      <c r="M429" s="13"/>
      <c r="N429" s="18"/>
      <c r="O429" s="19"/>
      <c r="P429" s="12"/>
      <c r="R429" s="9"/>
      <c r="S429" s="40"/>
      <c r="T429" s="5"/>
    </row>
    <row r="430" spans="3:20" s="7" customFormat="1" ht="13.5" customHeight="1">
      <c r="C430" s="5"/>
      <c r="D430" s="5"/>
      <c r="F430" s="12"/>
      <c r="H430" s="9"/>
      <c r="I430" s="43"/>
      <c r="J430" s="40"/>
      <c r="K430" s="14"/>
      <c r="L430" s="5"/>
      <c r="M430" s="13"/>
      <c r="N430" s="18"/>
      <c r="O430" s="19"/>
      <c r="P430" s="12"/>
      <c r="R430" s="9"/>
      <c r="S430" s="40"/>
      <c r="T430" s="5"/>
    </row>
    <row r="431" spans="3:20" s="7" customFormat="1" ht="13.5" customHeight="1">
      <c r="C431" s="5"/>
      <c r="D431" s="5"/>
      <c r="F431" s="12"/>
      <c r="H431" s="9"/>
      <c r="I431" s="43"/>
      <c r="J431" s="40"/>
      <c r="K431" s="14"/>
      <c r="L431" s="5"/>
      <c r="M431" s="13"/>
      <c r="N431" s="18"/>
      <c r="O431" s="19"/>
      <c r="P431" s="12"/>
      <c r="R431" s="9"/>
      <c r="S431" s="40"/>
      <c r="T431" s="5"/>
    </row>
    <row r="432" spans="3:20" s="7" customFormat="1" ht="13.5" customHeight="1">
      <c r="C432" s="5"/>
      <c r="D432" s="5"/>
      <c r="F432" s="12"/>
      <c r="H432" s="9"/>
      <c r="I432" s="43"/>
      <c r="J432" s="40"/>
      <c r="K432" s="14"/>
      <c r="L432" s="5"/>
      <c r="M432" s="13"/>
      <c r="N432" s="18"/>
      <c r="O432" s="19"/>
      <c r="P432" s="12"/>
      <c r="R432" s="9"/>
      <c r="S432" s="40"/>
      <c r="T432" s="5"/>
    </row>
    <row r="433" spans="3:20" s="7" customFormat="1" ht="13.5" customHeight="1">
      <c r="C433" s="5"/>
      <c r="D433" s="5"/>
      <c r="F433" s="12"/>
      <c r="H433" s="9"/>
      <c r="I433" s="43"/>
      <c r="J433" s="40"/>
      <c r="K433" s="14"/>
      <c r="L433" s="5"/>
      <c r="M433" s="13"/>
      <c r="N433" s="18"/>
      <c r="O433" s="19"/>
      <c r="P433" s="12"/>
      <c r="R433" s="9"/>
      <c r="S433" s="40"/>
      <c r="T433" s="5"/>
    </row>
    <row r="434" spans="3:20" s="7" customFormat="1" ht="13.5" customHeight="1">
      <c r="C434" s="5"/>
      <c r="D434" s="5"/>
      <c r="F434" s="12"/>
      <c r="H434" s="9"/>
      <c r="I434" s="43"/>
      <c r="J434" s="40"/>
      <c r="K434" s="14"/>
      <c r="L434" s="5"/>
      <c r="M434" s="13"/>
      <c r="N434" s="18"/>
      <c r="O434" s="19"/>
      <c r="P434" s="12"/>
      <c r="R434" s="9"/>
      <c r="S434" s="40"/>
      <c r="T434" s="5"/>
    </row>
    <row r="435" spans="3:20" s="7" customFormat="1" ht="13.5" customHeight="1">
      <c r="C435" s="5"/>
      <c r="D435" s="5"/>
      <c r="F435" s="12"/>
      <c r="H435" s="9"/>
      <c r="I435" s="43"/>
      <c r="J435" s="40"/>
      <c r="K435" s="14"/>
      <c r="L435" s="5"/>
      <c r="M435" s="13"/>
      <c r="N435" s="18"/>
      <c r="O435" s="19"/>
      <c r="P435" s="12"/>
      <c r="R435" s="9"/>
      <c r="S435" s="40"/>
      <c r="T435" s="5"/>
    </row>
    <row r="436" spans="3:20" s="7" customFormat="1" ht="13.5" customHeight="1">
      <c r="C436" s="5"/>
      <c r="D436" s="5"/>
      <c r="F436" s="12"/>
      <c r="H436" s="9"/>
      <c r="I436" s="43"/>
      <c r="J436" s="40"/>
      <c r="K436" s="14"/>
      <c r="L436" s="5"/>
      <c r="M436" s="13"/>
      <c r="N436" s="18"/>
      <c r="O436" s="19"/>
      <c r="P436" s="12"/>
      <c r="R436" s="9"/>
      <c r="S436" s="40"/>
      <c r="T436" s="5"/>
    </row>
    <row r="437" spans="3:20" s="7" customFormat="1" ht="13.5" customHeight="1">
      <c r="C437" s="5"/>
      <c r="D437" s="5"/>
      <c r="F437" s="12"/>
      <c r="H437" s="9"/>
      <c r="I437" s="43"/>
      <c r="J437" s="40"/>
      <c r="K437" s="14"/>
      <c r="L437" s="5"/>
      <c r="M437" s="13"/>
      <c r="N437" s="18"/>
      <c r="O437" s="19"/>
      <c r="P437" s="12"/>
      <c r="R437" s="9"/>
      <c r="S437" s="40"/>
      <c r="T437" s="5"/>
    </row>
    <row r="438" spans="3:20" s="7" customFormat="1" ht="13.5" customHeight="1">
      <c r="C438" s="5"/>
      <c r="D438" s="5"/>
      <c r="F438" s="12"/>
      <c r="H438" s="9"/>
      <c r="I438" s="43"/>
      <c r="J438" s="40"/>
      <c r="K438" s="14"/>
      <c r="L438" s="5"/>
      <c r="M438" s="13"/>
      <c r="N438" s="18"/>
      <c r="O438" s="19"/>
      <c r="P438" s="12"/>
      <c r="R438" s="9"/>
      <c r="S438" s="40"/>
      <c r="T438" s="5"/>
    </row>
    <row r="439" spans="3:20" s="7" customFormat="1" ht="13.5" customHeight="1">
      <c r="C439" s="5"/>
      <c r="D439" s="5"/>
      <c r="F439" s="12"/>
      <c r="H439" s="9"/>
      <c r="I439" s="43"/>
      <c r="J439" s="40"/>
      <c r="K439" s="14"/>
      <c r="L439" s="5"/>
      <c r="M439" s="13"/>
      <c r="N439" s="18"/>
      <c r="O439" s="19"/>
      <c r="P439" s="12"/>
      <c r="R439" s="9"/>
      <c r="S439" s="40"/>
      <c r="T439" s="5"/>
    </row>
    <row r="440" spans="3:20" s="7" customFormat="1" ht="13.5" customHeight="1">
      <c r="C440" s="5"/>
      <c r="D440" s="5"/>
      <c r="F440" s="12"/>
      <c r="H440" s="9"/>
      <c r="I440" s="43"/>
      <c r="J440" s="40"/>
      <c r="K440" s="14"/>
      <c r="L440" s="5"/>
      <c r="M440" s="13"/>
      <c r="N440" s="18"/>
      <c r="O440" s="19"/>
      <c r="P440" s="12"/>
      <c r="R440" s="9"/>
      <c r="S440" s="40"/>
      <c r="T440" s="5"/>
    </row>
    <row r="441" spans="3:20" s="7" customFormat="1" ht="13.5" customHeight="1">
      <c r="C441" s="5"/>
      <c r="D441" s="5"/>
      <c r="F441" s="12"/>
      <c r="H441" s="9"/>
      <c r="I441" s="43"/>
      <c r="J441" s="40"/>
      <c r="K441" s="14"/>
      <c r="L441" s="5"/>
      <c r="M441" s="13"/>
      <c r="N441" s="18"/>
      <c r="O441" s="19"/>
      <c r="P441" s="12"/>
      <c r="R441" s="9"/>
      <c r="S441" s="40"/>
      <c r="T441" s="5"/>
    </row>
    <row r="442" spans="3:20" s="7" customFormat="1" ht="13.5" customHeight="1">
      <c r="C442" s="5"/>
      <c r="D442" s="5"/>
      <c r="F442" s="12"/>
      <c r="H442" s="9"/>
      <c r="I442" s="43"/>
      <c r="J442" s="40"/>
      <c r="K442" s="14"/>
      <c r="L442" s="5"/>
      <c r="M442" s="13"/>
      <c r="N442" s="18"/>
      <c r="O442" s="19"/>
      <c r="P442" s="12"/>
      <c r="R442" s="9"/>
      <c r="S442" s="40"/>
      <c r="T442" s="5"/>
    </row>
    <row r="443" spans="3:20" s="7" customFormat="1" ht="13.5" customHeight="1">
      <c r="C443" s="5"/>
      <c r="D443" s="5"/>
      <c r="F443" s="12"/>
      <c r="H443" s="9"/>
      <c r="I443" s="43"/>
      <c r="J443" s="40"/>
      <c r="K443" s="14"/>
      <c r="L443" s="5"/>
      <c r="M443" s="13"/>
      <c r="N443" s="18"/>
      <c r="O443" s="19"/>
      <c r="P443" s="12"/>
      <c r="R443" s="9"/>
      <c r="S443" s="40"/>
      <c r="T443" s="5"/>
    </row>
    <row r="444" spans="3:20" s="7" customFormat="1" ht="13.5" customHeight="1">
      <c r="C444" s="5"/>
      <c r="D444" s="5"/>
      <c r="F444" s="12"/>
      <c r="H444" s="9"/>
      <c r="I444" s="43"/>
      <c r="J444" s="40"/>
      <c r="K444" s="14"/>
      <c r="L444" s="5"/>
      <c r="M444" s="13"/>
      <c r="N444" s="18"/>
      <c r="O444" s="19"/>
      <c r="P444" s="12"/>
      <c r="R444" s="9"/>
      <c r="S444" s="40"/>
      <c r="T444" s="5"/>
    </row>
    <row r="445" spans="3:20" s="7" customFormat="1" ht="13.5" customHeight="1">
      <c r="C445" s="5"/>
      <c r="D445" s="5"/>
      <c r="F445" s="12"/>
      <c r="H445" s="9"/>
      <c r="I445" s="43"/>
      <c r="J445" s="40"/>
      <c r="K445" s="14"/>
      <c r="L445" s="5"/>
      <c r="M445" s="13"/>
      <c r="N445" s="18"/>
      <c r="O445" s="19"/>
      <c r="P445" s="12"/>
      <c r="R445" s="9"/>
      <c r="S445" s="40"/>
      <c r="T445" s="5"/>
    </row>
    <row r="446" spans="3:20" s="7" customFormat="1" ht="13.5" customHeight="1">
      <c r="C446" s="5"/>
      <c r="D446" s="5"/>
      <c r="F446" s="12"/>
      <c r="H446" s="9"/>
      <c r="I446" s="43"/>
      <c r="J446" s="40"/>
      <c r="K446" s="14"/>
      <c r="L446" s="5"/>
      <c r="M446" s="13"/>
      <c r="N446" s="18"/>
      <c r="O446" s="19"/>
      <c r="P446" s="12"/>
      <c r="R446" s="9"/>
      <c r="S446" s="40"/>
      <c r="T446" s="5"/>
    </row>
    <row r="447" spans="3:20" s="7" customFormat="1" ht="13.5" customHeight="1">
      <c r="C447" s="5"/>
      <c r="D447" s="5"/>
      <c r="F447" s="12"/>
      <c r="H447" s="9"/>
      <c r="I447" s="43"/>
      <c r="J447" s="40"/>
      <c r="K447" s="14"/>
      <c r="L447" s="5"/>
      <c r="M447" s="13"/>
      <c r="N447" s="18"/>
      <c r="O447" s="19"/>
      <c r="P447" s="12"/>
      <c r="R447" s="9"/>
      <c r="S447" s="40"/>
      <c r="T447" s="5"/>
    </row>
    <row r="448" spans="3:20" s="7" customFormat="1" ht="13.5" customHeight="1">
      <c r="C448" s="5"/>
      <c r="D448" s="5"/>
      <c r="F448" s="12"/>
      <c r="H448" s="9"/>
      <c r="I448" s="43"/>
      <c r="J448" s="40"/>
      <c r="K448" s="14"/>
      <c r="L448" s="5"/>
      <c r="M448" s="13"/>
      <c r="N448" s="18"/>
      <c r="O448" s="19"/>
      <c r="P448" s="12"/>
      <c r="R448" s="9"/>
      <c r="S448" s="40"/>
      <c r="T448" s="5"/>
    </row>
    <row r="449" spans="3:20" s="7" customFormat="1" ht="13.5" customHeight="1">
      <c r="C449" s="5"/>
      <c r="D449" s="5"/>
      <c r="F449" s="12"/>
      <c r="H449" s="9"/>
      <c r="I449" s="43"/>
      <c r="J449" s="40"/>
      <c r="K449" s="14"/>
      <c r="L449" s="5"/>
      <c r="M449" s="13"/>
      <c r="N449" s="18"/>
      <c r="O449" s="19"/>
      <c r="P449" s="12"/>
      <c r="R449" s="9"/>
      <c r="S449" s="40"/>
      <c r="T449" s="5"/>
    </row>
    <row r="450" spans="3:20" s="7" customFormat="1" ht="13.5" customHeight="1">
      <c r="C450" s="5"/>
      <c r="D450" s="5"/>
      <c r="F450" s="12"/>
      <c r="H450" s="9"/>
      <c r="I450" s="43"/>
      <c r="J450" s="40"/>
      <c r="K450" s="14"/>
      <c r="L450" s="5"/>
      <c r="M450" s="13"/>
      <c r="N450" s="18"/>
      <c r="O450" s="19"/>
      <c r="P450" s="12"/>
      <c r="R450" s="9"/>
      <c r="S450" s="40"/>
      <c r="T450" s="5"/>
    </row>
    <row r="451" spans="3:20" s="7" customFormat="1" ht="13.5" customHeight="1">
      <c r="C451" s="5"/>
      <c r="D451" s="5"/>
      <c r="F451" s="12"/>
      <c r="H451" s="9"/>
      <c r="I451" s="43"/>
      <c r="J451" s="40"/>
      <c r="K451" s="14"/>
      <c r="L451" s="5"/>
      <c r="M451" s="13"/>
      <c r="N451" s="18"/>
      <c r="O451" s="19"/>
      <c r="P451" s="12"/>
      <c r="R451" s="9"/>
      <c r="S451" s="40"/>
      <c r="T451" s="5"/>
    </row>
    <row r="452" spans="3:20" s="7" customFormat="1" ht="13.5" customHeight="1">
      <c r="C452" s="5"/>
      <c r="D452" s="5"/>
      <c r="F452" s="12"/>
      <c r="H452" s="9"/>
      <c r="I452" s="43"/>
      <c r="J452" s="40"/>
      <c r="K452" s="14"/>
      <c r="L452" s="5"/>
      <c r="M452" s="13"/>
      <c r="N452" s="18"/>
      <c r="O452" s="19"/>
      <c r="P452" s="12"/>
      <c r="R452" s="9"/>
      <c r="S452" s="40"/>
      <c r="T452" s="5"/>
    </row>
    <row r="453" spans="3:20" s="7" customFormat="1" ht="13.5" customHeight="1">
      <c r="C453" s="5"/>
      <c r="D453" s="5"/>
      <c r="F453" s="12"/>
      <c r="H453" s="9"/>
      <c r="I453" s="43"/>
      <c r="J453" s="40"/>
      <c r="K453" s="14"/>
      <c r="L453" s="5"/>
      <c r="M453" s="13"/>
      <c r="N453" s="18"/>
      <c r="O453" s="19"/>
      <c r="P453" s="12"/>
      <c r="R453" s="9"/>
      <c r="S453" s="40"/>
      <c r="T453" s="5"/>
    </row>
    <row r="454" spans="3:20" s="7" customFormat="1" ht="13.5" customHeight="1">
      <c r="C454" s="5"/>
      <c r="D454" s="5"/>
      <c r="F454" s="12"/>
      <c r="H454" s="9"/>
      <c r="I454" s="43"/>
      <c r="J454" s="40"/>
      <c r="K454" s="14"/>
      <c r="L454" s="5"/>
      <c r="M454" s="13"/>
      <c r="N454" s="18"/>
      <c r="O454" s="19"/>
      <c r="P454" s="12"/>
      <c r="R454" s="9"/>
      <c r="S454" s="40"/>
      <c r="T454" s="5"/>
    </row>
    <row r="455" spans="3:20" s="7" customFormat="1" ht="13.5" customHeight="1">
      <c r="C455" s="5"/>
      <c r="D455" s="5"/>
      <c r="F455" s="12"/>
      <c r="H455" s="9"/>
      <c r="I455" s="43"/>
      <c r="J455" s="40"/>
      <c r="K455" s="14"/>
      <c r="L455" s="5"/>
      <c r="M455" s="13"/>
      <c r="N455" s="18"/>
      <c r="O455" s="19"/>
      <c r="P455" s="12"/>
      <c r="R455" s="9"/>
      <c r="S455" s="40"/>
      <c r="T455" s="5"/>
    </row>
    <row r="456" spans="3:20" s="7" customFormat="1" ht="13.5" customHeight="1">
      <c r="C456" s="5"/>
      <c r="D456" s="5"/>
      <c r="F456" s="12"/>
      <c r="H456" s="9"/>
      <c r="I456" s="43"/>
      <c r="J456" s="40"/>
      <c r="K456" s="14"/>
      <c r="L456" s="5"/>
      <c r="M456" s="13"/>
      <c r="N456" s="18"/>
      <c r="O456" s="19"/>
      <c r="P456" s="12"/>
      <c r="R456" s="9"/>
      <c r="S456" s="40"/>
      <c r="T456" s="5"/>
    </row>
    <row r="457" spans="3:20" s="7" customFormat="1" ht="13.5" customHeight="1">
      <c r="C457" s="5"/>
      <c r="D457" s="5"/>
      <c r="F457" s="12"/>
      <c r="H457" s="9"/>
      <c r="I457" s="43"/>
      <c r="J457" s="40"/>
      <c r="K457" s="14"/>
      <c r="L457" s="5"/>
      <c r="M457" s="13"/>
      <c r="N457" s="18"/>
      <c r="O457" s="19"/>
      <c r="P457" s="12"/>
      <c r="R457" s="9"/>
      <c r="S457" s="40"/>
      <c r="T457" s="5"/>
    </row>
    <row r="458" spans="3:20" s="7" customFormat="1" ht="13.5" customHeight="1">
      <c r="C458" s="5"/>
      <c r="D458" s="5"/>
      <c r="F458" s="12"/>
      <c r="H458" s="9"/>
      <c r="I458" s="43"/>
      <c r="J458" s="40"/>
      <c r="K458" s="14"/>
      <c r="L458" s="5"/>
      <c r="M458" s="13"/>
      <c r="N458" s="18"/>
      <c r="O458" s="19"/>
      <c r="P458" s="12"/>
      <c r="R458" s="9"/>
      <c r="S458" s="40"/>
      <c r="T458" s="5"/>
    </row>
    <row r="459" spans="3:20" s="7" customFormat="1" ht="13.5" customHeight="1">
      <c r="C459" s="5"/>
      <c r="D459" s="5"/>
      <c r="H459" s="9"/>
      <c r="I459" s="43"/>
      <c r="J459" s="40"/>
      <c r="K459" s="14"/>
      <c r="L459" s="5"/>
      <c r="M459" s="13"/>
      <c r="N459" s="18"/>
      <c r="O459" s="19"/>
      <c r="P459" s="12"/>
      <c r="R459" s="9"/>
      <c r="S459" s="40"/>
      <c r="T459" s="5"/>
    </row>
    <row r="460" spans="3:20" s="7" customFormat="1" ht="13.5" customHeight="1">
      <c r="C460" s="5"/>
      <c r="D460" s="5"/>
      <c r="H460" s="9"/>
      <c r="I460" s="43"/>
      <c r="J460" s="40"/>
      <c r="K460" s="14"/>
      <c r="L460" s="5"/>
      <c r="M460" s="13"/>
      <c r="N460" s="18"/>
      <c r="O460" s="19"/>
      <c r="P460" s="12"/>
      <c r="R460" s="9"/>
      <c r="S460" s="40"/>
      <c r="T460" s="5"/>
    </row>
    <row r="461" spans="3:20" s="7" customFormat="1" ht="13.5" customHeight="1">
      <c r="C461" s="5"/>
      <c r="D461" s="5"/>
      <c r="H461" s="9"/>
      <c r="I461" s="43"/>
      <c r="J461" s="40"/>
      <c r="K461" s="14"/>
      <c r="L461" s="5"/>
      <c r="M461" s="13"/>
      <c r="N461" s="18"/>
      <c r="O461" s="19"/>
      <c r="P461" s="12"/>
      <c r="R461" s="9"/>
      <c r="S461" s="40"/>
      <c r="T461" s="5"/>
    </row>
    <row r="462" spans="3:20" s="7" customFormat="1" ht="13.5" customHeight="1">
      <c r="C462" s="5"/>
      <c r="D462" s="5"/>
      <c r="H462" s="9"/>
      <c r="I462" s="43"/>
      <c r="J462" s="40"/>
      <c r="K462" s="14"/>
      <c r="L462" s="5"/>
      <c r="M462" s="13"/>
      <c r="N462" s="18"/>
      <c r="O462" s="19"/>
      <c r="P462" s="12"/>
      <c r="R462" s="9"/>
      <c r="S462" s="40"/>
      <c r="T462" s="5"/>
    </row>
    <row r="463" spans="3:20" s="7" customFormat="1" ht="13.5" customHeight="1">
      <c r="C463" s="5"/>
      <c r="D463" s="5"/>
      <c r="H463" s="9"/>
      <c r="I463" s="43"/>
      <c r="J463" s="40"/>
      <c r="K463" s="14"/>
      <c r="L463" s="5"/>
      <c r="M463" s="13"/>
      <c r="N463" s="18"/>
      <c r="O463" s="19"/>
      <c r="P463" s="12"/>
      <c r="R463" s="9"/>
      <c r="S463" s="40"/>
      <c r="T463" s="5"/>
    </row>
    <row r="464" spans="3:20" s="7" customFormat="1" ht="13.5" customHeight="1">
      <c r="C464" s="5"/>
      <c r="D464" s="5"/>
      <c r="H464" s="9"/>
      <c r="I464" s="43"/>
      <c r="J464" s="40"/>
      <c r="K464" s="14"/>
      <c r="L464" s="5"/>
      <c r="M464" s="13"/>
      <c r="N464" s="18"/>
      <c r="O464" s="19"/>
      <c r="P464" s="12"/>
      <c r="R464" s="9"/>
      <c r="S464" s="40"/>
      <c r="T464" s="5"/>
    </row>
    <row r="465" spans="3:20" s="7" customFormat="1" ht="13.5" customHeight="1">
      <c r="C465" s="5"/>
      <c r="D465" s="5"/>
      <c r="H465" s="9"/>
      <c r="I465" s="43"/>
      <c r="J465" s="40"/>
      <c r="K465" s="14"/>
      <c r="L465" s="5"/>
      <c r="M465" s="13"/>
      <c r="N465" s="18"/>
      <c r="O465" s="19"/>
      <c r="P465" s="12"/>
      <c r="R465" s="9"/>
      <c r="S465" s="40"/>
      <c r="T465" s="5"/>
    </row>
    <row r="466" spans="3:20" s="7" customFormat="1" ht="13.5" customHeight="1">
      <c r="C466" s="5"/>
      <c r="D466" s="5"/>
      <c r="H466" s="9"/>
      <c r="I466" s="43"/>
      <c r="J466" s="40"/>
      <c r="K466" s="14"/>
      <c r="L466" s="5"/>
      <c r="M466" s="13"/>
      <c r="N466" s="18"/>
      <c r="O466" s="19"/>
      <c r="P466" s="12"/>
      <c r="R466" s="9"/>
      <c r="S466" s="40"/>
      <c r="T466" s="5"/>
    </row>
    <row r="467" spans="3:20" s="7" customFormat="1" ht="13.5" customHeight="1">
      <c r="C467" s="5"/>
      <c r="D467" s="5"/>
      <c r="H467" s="9"/>
      <c r="I467" s="43"/>
      <c r="J467" s="40"/>
      <c r="K467" s="14"/>
      <c r="L467" s="5"/>
      <c r="M467" s="13"/>
      <c r="N467" s="18"/>
      <c r="O467" s="19"/>
      <c r="P467" s="12"/>
      <c r="R467" s="9"/>
      <c r="S467" s="40"/>
      <c r="T467" s="5"/>
    </row>
    <row r="468" spans="3:20" s="7" customFormat="1" ht="13.5" customHeight="1">
      <c r="C468" s="5"/>
      <c r="D468" s="5"/>
      <c r="H468" s="9"/>
      <c r="I468" s="43"/>
      <c r="J468" s="40"/>
      <c r="K468" s="14"/>
      <c r="L468" s="5"/>
      <c r="M468" s="13"/>
      <c r="N468" s="18"/>
      <c r="O468" s="19"/>
      <c r="P468" s="12"/>
      <c r="R468" s="9"/>
      <c r="S468" s="40"/>
      <c r="T468" s="5"/>
    </row>
    <row r="469" spans="3:20" s="7" customFormat="1" ht="13.5" customHeight="1">
      <c r="C469" s="5"/>
      <c r="D469" s="5"/>
      <c r="H469" s="9"/>
      <c r="I469" s="43"/>
      <c r="J469" s="40"/>
      <c r="K469" s="14"/>
      <c r="L469" s="5"/>
      <c r="M469" s="13"/>
      <c r="N469" s="18"/>
      <c r="O469" s="19"/>
      <c r="P469" s="12"/>
      <c r="R469" s="9"/>
      <c r="S469" s="40"/>
      <c r="T469" s="5"/>
    </row>
    <row r="470" spans="3:20" s="7" customFormat="1" ht="13.5" customHeight="1">
      <c r="C470" s="5"/>
      <c r="D470" s="5"/>
      <c r="H470" s="9"/>
      <c r="I470" s="43"/>
      <c r="J470" s="40"/>
      <c r="K470" s="14"/>
      <c r="L470" s="5"/>
      <c r="M470" s="13"/>
      <c r="N470" s="18"/>
      <c r="O470" s="19"/>
      <c r="P470" s="12"/>
      <c r="R470" s="9"/>
      <c r="S470" s="40"/>
      <c r="T470" s="5"/>
    </row>
    <row r="471" spans="3:20" s="7" customFormat="1" ht="13.5" customHeight="1">
      <c r="C471" s="5"/>
      <c r="D471" s="5"/>
      <c r="H471" s="9"/>
      <c r="I471" s="43"/>
      <c r="J471" s="40"/>
      <c r="K471" s="14"/>
      <c r="L471" s="5"/>
      <c r="M471" s="13"/>
      <c r="N471" s="18"/>
      <c r="O471" s="19"/>
      <c r="P471" s="12"/>
      <c r="R471" s="9"/>
      <c r="S471" s="40"/>
      <c r="T471" s="5"/>
    </row>
    <row r="472" spans="3:20" s="7" customFormat="1" ht="13.5" customHeight="1">
      <c r="C472" s="5"/>
      <c r="D472" s="5"/>
      <c r="H472" s="9"/>
      <c r="I472" s="43"/>
      <c r="J472" s="40"/>
      <c r="K472" s="14"/>
      <c r="L472" s="5"/>
      <c r="M472" s="13"/>
      <c r="N472" s="18"/>
      <c r="O472" s="19"/>
      <c r="P472" s="12"/>
      <c r="R472" s="9"/>
      <c r="S472" s="40"/>
      <c r="T472" s="5"/>
    </row>
    <row r="473" spans="3:20" s="7" customFormat="1" ht="13.5" customHeight="1">
      <c r="C473" s="5"/>
      <c r="D473" s="5"/>
      <c r="H473" s="9"/>
      <c r="I473" s="43"/>
      <c r="J473" s="40"/>
      <c r="K473" s="14"/>
      <c r="L473" s="5"/>
      <c r="M473" s="13"/>
      <c r="N473" s="18"/>
      <c r="O473" s="19"/>
      <c r="P473" s="12"/>
      <c r="R473" s="9"/>
      <c r="S473" s="40"/>
      <c r="T473" s="5"/>
    </row>
    <row r="474" spans="3:20" s="7" customFormat="1" ht="13.5" customHeight="1">
      <c r="C474" s="5"/>
      <c r="D474" s="5"/>
      <c r="H474" s="9"/>
      <c r="I474" s="43"/>
      <c r="J474" s="40"/>
      <c r="K474" s="14"/>
      <c r="L474" s="5"/>
      <c r="M474" s="13"/>
      <c r="N474" s="18"/>
      <c r="O474" s="19"/>
      <c r="P474" s="12"/>
      <c r="R474" s="9"/>
      <c r="S474" s="40"/>
      <c r="T474" s="5"/>
    </row>
    <row r="475" spans="3:20" s="7" customFormat="1" ht="13.5" customHeight="1">
      <c r="C475" s="5"/>
      <c r="D475" s="5"/>
      <c r="H475" s="9"/>
      <c r="I475" s="43"/>
      <c r="J475" s="40"/>
      <c r="K475" s="14"/>
      <c r="L475" s="5"/>
      <c r="M475" s="13"/>
      <c r="N475" s="18"/>
      <c r="O475" s="19"/>
      <c r="P475" s="12"/>
      <c r="R475" s="9"/>
      <c r="S475" s="40"/>
      <c r="T475" s="5"/>
    </row>
    <row r="476" spans="3:20" s="7" customFormat="1" ht="13.5" customHeight="1">
      <c r="C476" s="5"/>
      <c r="D476" s="5"/>
      <c r="H476" s="9"/>
      <c r="I476" s="43"/>
      <c r="J476" s="40"/>
      <c r="K476" s="14"/>
      <c r="L476" s="5"/>
      <c r="M476" s="13"/>
      <c r="N476" s="18"/>
      <c r="O476" s="19"/>
      <c r="P476" s="12"/>
      <c r="R476" s="9"/>
      <c r="S476" s="40"/>
      <c r="T476" s="5"/>
    </row>
    <row r="477" spans="3:20" s="7" customFormat="1" ht="13.5" customHeight="1">
      <c r="C477" s="5"/>
      <c r="D477" s="5"/>
      <c r="H477" s="9"/>
      <c r="I477" s="43"/>
      <c r="J477" s="40"/>
      <c r="K477" s="14"/>
      <c r="L477" s="5"/>
      <c r="M477" s="13"/>
      <c r="N477" s="18"/>
      <c r="O477" s="19"/>
      <c r="P477" s="12"/>
      <c r="R477" s="9"/>
      <c r="S477" s="40"/>
      <c r="T477" s="5"/>
    </row>
    <row r="478" spans="3:20" s="7" customFormat="1" ht="13.5" customHeight="1">
      <c r="C478" s="5"/>
      <c r="D478" s="5"/>
      <c r="H478" s="9"/>
      <c r="I478" s="43"/>
      <c r="J478" s="40"/>
      <c r="K478" s="14"/>
      <c r="L478" s="5"/>
      <c r="M478" s="13"/>
      <c r="N478" s="18"/>
      <c r="O478" s="19"/>
      <c r="P478" s="12"/>
      <c r="R478" s="9"/>
      <c r="S478" s="40"/>
      <c r="T478" s="5"/>
    </row>
    <row r="479" spans="3:20" s="7" customFormat="1" ht="13.5" customHeight="1">
      <c r="C479" s="5"/>
      <c r="D479" s="5"/>
      <c r="H479" s="9"/>
      <c r="I479" s="43"/>
      <c r="J479" s="40"/>
      <c r="K479" s="14"/>
      <c r="L479" s="5"/>
      <c r="M479" s="13"/>
      <c r="N479" s="18"/>
      <c r="O479" s="19"/>
      <c r="P479" s="12"/>
      <c r="R479" s="9"/>
      <c r="S479" s="40"/>
      <c r="T479" s="5"/>
    </row>
    <row r="480" spans="3:20" s="7" customFormat="1" ht="13.5" customHeight="1">
      <c r="C480" s="5"/>
      <c r="D480" s="5"/>
      <c r="H480" s="9"/>
      <c r="I480" s="43"/>
      <c r="J480" s="40"/>
      <c r="K480" s="14"/>
      <c r="L480" s="5"/>
      <c r="M480" s="13"/>
      <c r="N480" s="18"/>
      <c r="O480" s="19"/>
      <c r="P480" s="12"/>
      <c r="R480" s="9"/>
      <c r="S480" s="40"/>
      <c r="T480" s="5"/>
    </row>
    <row r="481" spans="3:20" s="7" customFormat="1" ht="13.5" customHeight="1">
      <c r="C481" s="5"/>
      <c r="D481" s="5"/>
      <c r="H481" s="9"/>
      <c r="I481" s="43"/>
      <c r="J481" s="40"/>
      <c r="K481" s="14"/>
      <c r="L481" s="5"/>
      <c r="M481" s="13"/>
      <c r="N481" s="18"/>
      <c r="O481" s="19"/>
      <c r="P481" s="12"/>
      <c r="R481" s="9"/>
      <c r="S481" s="40"/>
      <c r="T481" s="5"/>
    </row>
    <row r="482" spans="3:20" s="7" customFormat="1" ht="13.5" customHeight="1">
      <c r="C482" s="5"/>
      <c r="D482" s="5"/>
      <c r="H482" s="9"/>
      <c r="I482" s="43"/>
      <c r="J482" s="40"/>
      <c r="K482" s="14"/>
      <c r="L482" s="5"/>
      <c r="M482" s="13"/>
      <c r="N482" s="18"/>
      <c r="O482" s="19"/>
      <c r="P482" s="12"/>
      <c r="R482" s="9"/>
      <c r="S482" s="40"/>
      <c r="T482" s="5"/>
    </row>
    <row r="483" spans="3:20" s="7" customFormat="1" ht="13.5" customHeight="1">
      <c r="C483" s="5"/>
      <c r="D483" s="5"/>
      <c r="H483" s="9"/>
      <c r="I483" s="43"/>
      <c r="J483" s="40"/>
      <c r="K483" s="14"/>
      <c r="L483" s="5"/>
      <c r="M483" s="13"/>
      <c r="N483" s="18"/>
      <c r="O483" s="19"/>
      <c r="P483" s="12"/>
      <c r="R483" s="9"/>
      <c r="S483" s="40"/>
      <c r="T483" s="5"/>
    </row>
    <row r="484" spans="3:20" s="7" customFormat="1" ht="13.5" customHeight="1">
      <c r="C484" s="5"/>
      <c r="D484" s="5"/>
      <c r="H484" s="9"/>
      <c r="I484" s="43"/>
      <c r="J484" s="40"/>
      <c r="K484" s="14"/>
      <c r="L484" s="5"/>
      <c r="M484" s="13"/>
      <c r="N484" s="18"/>
      <c r="O484" s="19"/>
      <c r="P484" s="12"/>
      <c r="R484" s="9"/>
      <c r="S484" s="40"/>
      <c r="T484" s="5"/>
    </row>
    <row r="485" spans="3:20" s="7" customFormat="1" ht="13.5" customHeight="1">
      <c r="C485" s="5"/>
      <c r="D485" s="5"/>
      <c r="H485" s="9"/>
      <c r="I485" s="43"/>
      <c r="J485" s="40"/>
      <c r="K485" s="14"/>
      <c r="L485" s="5"/>
      <c r="M485" s="13"/>
      <c r="N485" s="18"/>
      <c r="O485" s="19"/>
      <c r="P485" s="12"/>
      <c r="R485" s="9"/>
      <c r="S485" s="40"/>
      <c r="T485" s="5"/>
    </row>
    <row r="486" spans="3:20" s="7" customFormat="1" ht="13.5" customHeight="1">
      <c r="C486" s="5"/>
      <c r="D486" s="5"/>
      <c r="H486" s="9"/>
      <c r="I486" s="43"/>
      <c r="J486" s="40"/>
      <c r="K486" s="14"/>
      <c r="L486" s="5"/>
      <c r="M486" s="13"/>
      <c r="N486" s="18"/>
      <c r="O486" s="19"/>
      <c r="P486" s="12"/>
      <c r="R486" s="9"/>
      <c r="S486" s="40"/>
      <c r="T486" s="5"/>
    </row>
    <row r="487" spans="3:20" s="7" customFormat="1" ht="13.5" customHeight="1">
      <c r="C487" s="5"/>
      <c r="D487" s="5"/>
      <c r="H487" s="9"/>
      <c r="I487" s="43"/>
      <c r="J487" s="40"/>
      <c r="K487" s="14"/>
      <c r="L487" s="5"/>
      <c r="M487" s="13"/>
      <c r="N487" s="18"/>
      <c r="O487" s="19"/>
      <c r="P487" s="12"/>
      <c r="R487" s="9"/>
      <c r="S487" s="40"/>
      <c r="T487" s="5"/>
    </row>
    <row r="488" spans="3:20" s="7" customFormat="1" ht="13.5" customHeight="1">
      <c r="C488" s="5"/>
      <c r="D488" s="5"/>
      <c r="H488" s="9"/>
      <c r="I488" s="43"/>
      <c r="J488" s="40"/>
      <c r="K488" s="14"/>
      <c r="L488" s="5"/>
      <c r="M488" s="13"/>
      <c r="N488" s="18"/>
      <c r="O488" s="19"/>
      <c r="P488" s="12"/>
      <c r="R488" s="9"/>
      <c r="S488" s="40"/>
      <c r="T488" s="5"/>
    </row>
    <row r="489" spans="3:20" s="7" customFormat="1" ht="13.5" customHeight="1">
      <c r="C489" s="5"/>
      <c r="D489" s="5"/>
      <c r="H489" s="9"/>
      <c r="I489" s="43"/>
      <c r="J489" s="40"/>
      <c r="K489" s="14"/>
      <c r="L489" s="5"/>
      <c r="M489" s="13"/>
      <c r="N489" s="18"/>
      <c r="O489" s="19"/>
      <c r="P489" s="12"/>
      <c r="R489" s="9"/>
      <c r="S489" s="40"/>
      <c r="T489" s="5"/>
    </row>
    <row r="490" spans="3:20" s="7" customFormat="1" ht="13.5" customHeight="1">
      <c r="C490" s="5"/>
      <c r="D490" s="5"/>
      <c r="H490" s="9"/>
      <c r="I490" s="43"/>
      <c r="J490" s="40"/>
      <c r="K490" s="14"/>
      <c r="L490" s="5"/>
      <c r="M490" s="13"/>
      <c r="N490" s="18"/>
      <c r="O490" s="19"/>
      <c r="P490" s="12"/>
      <c r="R490" s="9"/>
      <c r="S490" s="40"/>
      <c r="T490" s="5"/>
    </row>
    <row r="491" spans="3:20" s="7" customFormat="1" ht="13.5" customHeight="1">
      <c r="C491" s="5"/>
      <c r="D491" s="5"/>
      <c r="H491" s="9"/>
      <c r="I491" s="43"/>
      <c r="J491" s="40"/>
      <c r="K491" s="14"/>
      <c r="L491" s="5"/>
      <c r="M491" s="13"/>
      <c r="N491" s="18"/>
      <c r="O491" s="19"/>
      <c r="P491" s="12"/>
      <c r="R491" s="9"/>
      <c r="S491" s="40"/>
      <c r="T491" s="5"/>
    </row>
    <row r="492" spans="3:20" s="7" customFormat="1" ht="13.5" customHeight="1">
      <c r="C492" s="5"/>
      <c r="D492" s="5"/>
      <c r="H492" s="9"/>
      <c r="I492" s="43"/>
      <c r="J492" s="40"/>
      <c r="K492" s="14"/>
      <c r="L492" s="5"/>
      <c r="M492" s="13"/>
      <c r="N492" s="18"/>
      <c r="O492" s="19"/>
      <c r="P492" s="12"/>
      <c r="R492" s="9"/>
      <c r="S492" s="40"/>
      <c r="T492" s="5"/>
    </row>
    <row r="493" spans="3:20" s="7" customFormat="1" ht="13.5" customHeight="1">
      <c r="C493" s="5"/>
      <c r="D493" s="5"/>
      <c r="H493" s="9"/>
      <c r="I493" s="43"/>
      <c r="J493" s="40"/>
      <c r="K493" s="14"/>
      <c r="L493" s="5"/>
      <c r="M493" s="13"/>
      <c r="N493" s="18"/>
      <c r="O493" s="19"/>
      <c r="P493" s="12"/>
      <c r="R493" s="9"/>
      <c r="S493" s="40"/>
      <c r="T493" s="5"/>
    </row>
    <row r="494" spans="3:20" s="7" customFormat="1" ht="13.5" customHeight="1">
      <c r="C494" s="5"/>
      <c r="D494" s="5"/>
      <c r="H494" s="9"/>
      <c r="I494" s="43"/>
      <c r="J494" s="40"/>
      <c r="K494" s="14"/>
      <c r="L494" s="5"/>
      <c r="M494" s="13"/>
      <c r="N494" s="18"/>
      <c r="O494" s="19"/>
      <c r="P494" s="12"/>
      <c r="R494" s="9"/>
      <c r="S494" s="40"/>
      <c r="T494" s="5"/>
    </row>
    <row r="495" spans="3:20" s="7" customFormat="1" ht="13.5" customHeight="1">
      <c r="C495" s="5"/>
      <c r="D495" s="5"/>
      <c r="H495" s="9"/>
      <c r="I495" s="43"/>
      <c r="J495" s="40"/>
      <c r="K495" s="14"/>
      <c r="L495" s="5"/>
      <c r="M495" s="13"/>
      <c r="N495" s="18"/>
      <c r="O495" s="19"/>
      <c r="P495" s="12"/>
      <c r="R495" s="9"/>
      <c r="S495" s="40"/>
      <c r="T495" s="5"/>
    </row>
    <row r="496" spans="3:20" s="7" customFormat="1" ht="13.5" customHeight="1">
      <c r="C496" s="5"/>
      <c r="D496" s="5"/>
      <c r="H496" s="9"/>
      <c r="I496" s="43"/>
      <c r="J496" s="40"/>
      <c r="K496" s="14"/>
      <c r="L496" s="5"/>
      <c r="M496" s="13"/>
      <c r="N496" s="18"/>
      <c r="O496" s="19"/>
      <c r="P496" s="12"/>
      <c r="R496" s="9"/>
      <c r="S496" s="40"/>
      <c r="T496" s="5"/>
    </row>
    <row r="497" spans="3:20" s="7" customFormat="1" ht="13.5" customHeight="1">
      <c r="C497" s="5"/>
      <c r="D497" s="5"/>
      <c r="H497" s="9"/>
      <c r="I497" s="43"/>
      <c r="J497" s="40"/>
      <c r="K497" s="14"/>
      <c r="L497" s="5"/>
      <c r="M497" s="13"/>
      <c r="N497" s="18"/>
      <c r="O497" s="19"/>
      <c r="P497" s="12"/>
      <c r="R497" s="9"/>
      <c r="S497" s="40"/>
      <c r="T497" s="5"/>
    </row>
    <row r="498" spans="3:20" s="7" customFormat="1" ht="13.5" customHeight="1">
      <c r="C498" s="5"/>
      <c r="D498" s="5"/>
      <c r="H498" s="9"/>
      <c r="I498" s="43"/>
      <c r="J498" s="40"/>
      <c r="K498" s="14"/>
      <c r="L498" s="5"/>
      <c r="M498" s="13"/>
      <c r="N498" s="18"/>
      <c r="O498" s="19"/>
      <c r="P498" s="12"/>
      <c r="R498" s="9"/>
      <c r="S498" s="40"/>
      <c r="T498" s="5"/>
    </row>
    <row r="499" spans="3:20" s="7" customFormat="1" ht="13.5" customHeight="1">
      <c r="C499" s="5"/>
      <c r="D499" s="5"/>
      <c r="H499" s="9"/>
      <c r="I499" s="43"/>
      <c r="J499" s="40"/>
      <c r="K499" s="14"/>
      <c r="L499" s="5"/>
      <c r="M499" s="13"/>
      <c r="N499" s="18"/>
      <c r="O499" s="19"/>
      <c r="P499" s="12"/>
      <c r="R499" s="9"/>
      <c r="S499" s="40"/>
      <c r="T499" s="5"/>
    </row>
    <row r="500" spans="3:20" s="7" customFormat="1" ht="13.5" customHeight="1">
      <c r="C500" s="5"/>
      <c r="D500" s="5"/>
      <c r="H500" s="9"/>
      <c r="I500" s="43"/>
      <c r="J500" s="40"/>
      <c r="K500" s="14"/>
      <c r="L500" s="5"/>
      <c r="M500" s="13"/>
      <c r="N500" s="18"/>
      <c r="O500" s="19"/>
      <c r="P500" s="12"/>
      <c r="R500" s="9"/>
      <c r="S500" s="40"/>
      <c r="T500" s="5"/>
    </row>
    <row r="501" spans="3:20" s="7" customFormat="1" ht="13.5" customHeight="1">
      <c r="C501" s="5"/>
      <c r="D501" s="5"/>
      <c r="H501" s="9"/>
      <c r="I501" s="43"/>
      <c r="J501" s="40"/>
      <c r="K501" s="14"/>
      <c r="L501" s="5"/>
      <c r="M501" s="13"/>
      <c r="N501" s="18"/>
      <c r="O501" s="19"/>
      <c r="P501" s="12"/>
      <c r="R501" s="9"/>
      <c r="S501" s="40"/>
      <c r="T501" s="5"/>
    </row>
    <row r="502" spans="3:20" s="7" customFormat="1" ht="13.5" customHeight="1">
      <c r="C502" s="5"/>
      <c r="D502" s="5"/>
      <c r="H502" s="9"/>
      <c r="I502" s="43"/>
      <c r="J502" s="40"/>
      <c r="K502" s="14"/>
      <c r="L502" s="5"/>
      <c r="M502" s="13"/>
      <c r="N502" s="18"/>
      <c r="O502" s="19"/>
      <c r="P502" s="12"/>
      <c r="R502" s="9"/>
      <c r="S502" s="40"/>
      <c r="T502" s="5"/>
    </row>
    <row r="503" spans="3:20" s="7" customFormat="1" ht="13.5" customHeight="1">
      <c r="C503" s="5"/>
      <c r="D503" s="5"/>
      <c r="H503" s="9"/>
      <c r="I503" s="43"/>
      <c r="J503" s="40"/>
      <c r="K503" s="14"/>
      <c r="L503" s="5"/>
      <c r="M503" s="13"/>
      <c r="N503" s="18"/>
      <c r="O503" s="19"/>
      <c r="P503" s="12"/>
      <c r="R503" s="9"/>
      <c r="S503" s="40"/>
      <c r="T503" s="5"/>
    </row>
    <row r="504" spans="3:20" s="7" customFormat="1" ht="13.5" customHeight="1">
      <c r="C504" s="5"/>
      <c r="D504" s="5"/>
      <c r="H504" s="9"/>
      <c r="I504" s="43"/>
      <c r="J504" s="40"/>
      <c r="K504" s="14"/>
      <c r="L504" s="5"/>
      <c r="M504" s="13"/>
      <c r="N504" s="18"/>
      <c r="O504" s="19"/>
      <c r="P504" s="12"/>
      <c r="R504" s="9"/>
      <c r="S504" s="40"/>
      <c r="T504" s="5"/>
    </row>
    <row r="505" spans="3:20" s="7" customFormat="1" ht="13.5" customHeight="1">
      <c r="C505" s="5"/>
      <c r="D505" s="5"/>
      <c r="H505" s="9"/>
      <c r="I505" s="43"/>
      <c r="J505" s="40"/>
      <c r="K505" s="14"/>
      <c r="L505" s="5"/>
      <c r="M505" s="13"/>
      <c r="N505" s="18"/>
      <c r="O505" s="19"/>
      <c r="P505" s="12"/>
      <c r="R505" s="9"/>
      <c r="S505" s="40"/>
      <c r="T505" s="5"/>
    </row>
    <row r="506" spans="3:20" s="7" customFormat="1" ht="13.5" customHeight="1">
      <c r="C506" s="5"/>
      <c r="D506" s="5"/>
      <c r="H506" s="9"/>
      <c r="I506" s="43"/>
      <c r="J506" s="40"/>
      <c r="K506" s="14"/>
      <c r="L506" s="5"/>
      <c r="M506" s="13"/>
      <c r="N506" s="18"/>
      <c r="O506" s="19"/>
      <c r="P506" s="12"/>
      <c r="R506" s="9"/>
      <c r="S506" s="40"/>
      <c r="T506" s="5"/>
    </row>
    <row r="507" spans="3:20" s="7" customFormat="1" ht="13.5" customHeight="1">
      <c r="C507" s="5"/>
      <c r="D507" s="5"/>
      <c r="H507" s="9"/>
      <c r="I507" s="43"/>
      <c r="J507" s="40"/>
      <c r="K507" s="14"/>
      <c r="L507" s="5"/>
      <c r="M507" s="13"/>
      <c r="N507" s="18"/>
      <c r="O507" s="19"/>
      <c r="P507" s="12"/>
      <c r="R507" s="9"/>
      <c r="S507" s="40"/>
      <c r="T507" s="5"/>
    </row>
    <row r="508" spans="3:20" s="7" customFormat="1" ht="13.5" customHeight="1">
      <c r="C508" s="5"/>
      <c r="D508" s="5"/>
      <c r="H508" s="9"/>
      <c r="I508" s="43"/>
      <c r="J508" s="40"/>
      <c r="K508" s="14"/>
      <c r="L508" s="5"/>
      <c r="M508" s="13"/>
      <c r="N508" s="18"/>
      <c r="O508" s="19"/>
      <c r="P508" s="12"/>
      <c r="R508" s="9"/>
      <c r="S508" s="40"/>
      <c r="T508" s="5"/>
    </row>
    <row r="509" spans="3:20" s="7" customFormat="1" ht="13.5" customHeight="1">
      <c r="C509" s="5"/>
      <c r="D509" s="5"/>
      <c r="H509" s="9"/>
      <c r="I509" s="43"/>
      <c r="J509" s="40"/>
      <c r="K509" s="14"/>
      <c r="L509" s="5"/>
      <c r="M509" s="13"/>
      <c r="N509" s="18"/>
      <c r="O509" s="19"/>
      <c r="P509" s="12"/>
      <c r="R509" s="9"/>
      <c r="S509" s="40"/>
      <c r="T509" s="5"/>
    </row>
    <row r="510" spans="3:20" s="7" customFormat="1" ht="13.5" customHeight="1">
      <c r="C510" s="5"/>
      <c r="D510" s="5"/>
      <c r="H510" s="9"/>
      <c r="I510" s="43"/>
      <c r="J510" s="40"/>
      <c r="K510" s="14"/>
      <c r="L510" s="5"/>
      <c r="M510" s="13"/>
      <c r="N510" s="18"/>
      <c r="O510" s="19"/>
      <c r="P510" s="12"/>
      <c r="R510" s="9"/>
      <c r="S510" s="40"/>
      <c r="T510" s="5"/>
    </row>
    <row r="511" spans="3:20" s="7" customFormat="1" ht="13.5" customHeight="1">
      <c r="C511" s="5"/>
      <c r="D511" s="5"/>
      <c r="H511" s="9"/>
      <c r="I511" s="43"/>
      <c r="J511" s="40"/>
      <c r="K511" s="14"/>
      <c r="L511" s="5"/>
      <c r="M511" s="13"/>
      <c r="N511" s="18"/>
      <c r="O511" s="19"/>
      <c r="P511" s="12"/>
      <c r="R511" s="9"/>
      <c r="S511" s="40"/>
      <c r="T511" s="5"/>
    </row>
    <row r="512" spans="3:20" s="7" customFormat="1" ht="13.5" customHeight="1">
      <c r="C512" s="5"/>
      <c r="D512" s="5"/>
      <c r="H512" s="9"/>
      <c r="I512" s="43"/>
      <c r="J512" s="40"/>
      <c r="K512" s="14"/>
      <c r="L512" s="5"/>
      <c r="M512" s="13"/>
      <c r="N512" s="18"/>
      <c r="O512" s="19"/>
      <c r="P512" s="12"/>
      <c r="R512" s="9"/>
      <c r="S512" s="40"/>
      <c r="T512" s="5"/>
    </row>
    <row r="513" spans="3:20" s="7" customFormat="1" ht="13.5" customHeight="1">
      <c r="C513" s="5"/>
      <c r="D513" s="5"/>
      <c r="H513" s="9"/>
      <c r="I513" s="43"/>
      <c r="J513" s="40"/>
      <c r="K513" s="14"/>
      <c r="L513" s="5"/>
      <c r="M513" s="13"/>
      <c r="N513" s="18"/>
      <c r="O513" s="19"/>
      <c r="P513" s="12"/>
      <c r="R513" s="9"/>
      <c r="S513" s="40"/>
      <c r="T513" s="5"/>
    </row>
    <row r="514" spans="3:20" s="7" customFormat="1" ht="13.5" customHeight="1">
      <c r="C514" s="5"/>
      <c r="D514" s="5"/>
      <c r="H514" s="9"/>
      <c r="I514" s="43"/>
      <c r="J514" s="40"/>
      <c r="K514" s="14"/>
      <c r="L514" s="5"/>
      <c r="M514" s="13"/>
      <c r="N514" s="18"/>
      <c r="O514" s="19"/>
      <c r="P514" s="12"/>
      <c r="R514" s="9"/>
      <c r="S514" s="40"/>
      <c r="T514" s="5"/>
    </row>
    <row r="515" spans="3:20" s="7" customFormat="1" ht="13.5" customHeight="1">
      <c r="C515" s="5"/>
      <c r="D515" s="5"/>
      <c r="H515" s="9"/>
      <c r="I515" s="43"/>
      <c r="J515" s="40"/>
      <c r="K515" s="14"/>
      <c r="L515" s="5"/>
      <c r="M515" s="13"/>
      <c r="N515" s="18"/>
      <c r="O515" s="19"/>
      <c r="P515" s="12"/>
      <c r="R515" s="9"/>
      <c r="S515" s="40"/>
      <c r="T515" s="5"/>
    </row>
    <row r="516" spans="3:20" s="7" customFormat="1" ht="13.5" customHeight="1">
      <c r="C516" s="5"/>
      <c r="D516" s="5"/>
      <c r="H516" s="9"/>
      <c r="I516" s="43"/>
      <c r="J516" s="40"/>
      <c r="K516" s="14"/>
      <c r="L516" s="5"/>
      <c r="M516" s="13"/>
      <c r="N516" s="18"/>
      <c r="O516" s="19"/>
      <c r="P516" s="12"/>
      <c r="R516" s="9"/>
      <c r="S516" s="40"/>
      <c r="T516" s="5"/>
    </row>
  </sheetData>
  <printOptions gridLines="1"/>
  <pageMargins left="0.2755905511811024" right="0" top="0.31496062992125984" bottom="0.31496062992125984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" sqref="G2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www.universe-people.cz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A. Benda</dc:creator>
  <cp:keywords/>
  <dc:description/>
  <cp:lastModifiedBy>aaa</cp:lastModifiedBy>
  <cp:lastPrinted>2000-04-13T04:12:07Z</cp:lastPrinted>
  <dcterms:created xsi:type="dcterms:W3CDTF">1998-07-16T09:30:16Z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